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filesvres.obihiro.ac.jp\OFFICE\kyoumu\C-大学院担当\C-16 SA・TA,RA\様式\R5年度から\SATA\"/>
    </mc:Choice>
  </mc:AlternateContent>
  <xr:revisionPtr revIDLastSave="0" documentId="13_ncr:1_{BA9E6FD5-B700-4E19-8130-098A6D1BD26B}" xr6:coauthVersionLast="36" xr6:coauthVersionMax="36" xr10:uidLastSave="{00000000-0000-0000-0000-000000000000}"/>
  <bookViews>
    <workbookView xWindow="0" yWindow="0" windowWidth="28800" windowHeight="12135" xr2:uid="{00000000-000D-0000-FFFF-FFFF00000000}"/>
  </bookViews>
  <sheets>
    <sheet name="報告書 (SA・TA)最終版" sheetId="14" r:id="rId1"/>
    <sheet name="報告書 (SA・TA)" sheetId="13" r:id="rId2"/>
    <sheet name="報告書" sheetId="11" r:id="rId3"/>
    <sheet name="報告書 (記入例)" sheetId="12" r:id="rId4"/>
    <sheet name="メンテナンス（削除しないでください。）" sheetId="8" r:id="rId5"/>
    <sheet name="月額表（削除しないでください。）" sheetId="4" r:id="rId6"/>
  </sheets>
  <definedNames>
    <definedName name="_xlnm.Print_Area" localSheetId="5">'月額表（削除しないでください。）'!$B$1:$L$415</definedName>
    <definedName name="_xlnm.Print_Area" localSheetId="2">報告書!$A$1:$AX$42</definedName>
    <definedName name="_xlnm.Print_Area" localSheetId="1">'報告書 (SA・TA)'!$A$1:$AV$33</definedName>
    <definedName name="_xlnm.Print_Area" localSheetId="0">'報告書 (SA・TA)最終版'!$A$1:$AV$34</definedName>
    <definedName name="_xlnm.Print_Area" localSheetId="3">'報告書 (記入例)'!$A$1:$AX$42</definedName>
    <definedName name="_xlnm.Print_Titles" localSheetId="5">'月額表（削除しないでください。）'!$1:$7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14" l="1"/>
  <c r="L33" i="14"/>
  <c r="AV29" i="14"/>
  <c r="AU29" i="14"/>
  <c r="AX29" i="14" s="1"/>
  <c r="AJ29" i="14"/>
  <c r="AW27" i="14"/>
  <c r="AU27" i="14"/>
  <c r="AV27" i="14" s="1"/>
  <c r="AJ27" i="14"/>
  <c r="AG27" i="14"/>
  <c r="AD27" i="14"/>
  <c r="AF27" i="14" s="1"/>
  <c r="S27" i="14"/>
  <c r="M27" i="14"/>
  <c r="P27" i="14" s="1"/>
  <c r="B27" i="14"/>
  <c r="AV25" i="14"/>
  <c r="AU25" i="14"/>
  <c r="AX25" i="14" s="1"/>
  <c r="AJ25" i="14"/>
  <c r="AD25" i="14"/>
  <c r="AG25" i="14" s="1"/>
  <c r="S25" i="14"/>
  <c r="P25" i="14"/>
  <c r="M25" i="14"/>
  <c r="O25" i="14" s="1"/>
  <c r="B25" i="14"/>
  <c r="AU23" i="14"/>
  <c r="AX23" i="14" s="1"/>
  <c r="AJ23" i="14"/>
  <c r="AE23" i="14"/>
  <c r="AD23" i="14"/>
  <c r="AG23" i="14" s="1"/>
  <c r="S23" i="14"/>
  <c r="O23" i="14"/>
  <c r="M23" i="14"/>
  <c r="N23" i="14" s="1"/>
  <c r="B23" i="14"/>
  <c r="AX21" i="14"/>
  <c r="AU21" i="14"/>
  <c r="AW21" i="14" s="1"/>
  <c r="AJ21" i="14"/>
  <c r="AD21" i="14"/>
  <c r="AG21" i="14" s="1"/>
  <c r="S21" i="14"/>
  <c r="O21" i="14"/>
  <c r="N21" i="14"/>
  <c r="M21" i="14"/>
  <c r="P21" i="14" s="1"/>
  <c r="B21" i="14"/>
  <c r="AU19" i="14"/>
  <c r="AX19" i="14" s="1"/>
  <c r="AJ19" i="14"/>
  <c r="AG19" i="14"/>
  <c r="AD19" i="14"/>
  <c r="AF19" i="14" s="1"/>
  <c r="S19" i="14"/>
  <c r="M19" i="14"/>
  <c r="P19" i="14" s="1"/>
  <c r="B19" i="14"/>
  <c r="AV17" i="14"/>
  <c r="AU17" i="14"/>
  <c r="AX17" i="14" s="1"/>
  <c r="AJ17" i="14"/>
  <c r="AF17" i="14"/>
  <c r="AD17" i="14"/>
  <c r="AE17" i="14" s="1"/>
  <c r="S17" i="14"/>
  <c r="P17" i="14"/>
  <c r="M17" i="14"/>
  <c r="O17" i="14" s="1"/>
  <c r="B17" i="14"/>
  <c r="AU15" i="14"/>
  <c r="AX15" i="14" s="1"/>
  <c r="AJ15" i="14"/>
  <c r="AF15" i="14"/>
  <c r="AE15" i="14"/>
  <c r="AD15" i="14"/>
  <c r="AG15" i="14" s="1"/>
  <c r="S15" i="14"/>
  <c r="M15" i="14"/>
  <c r="P15" i="14" s="1"/>
  <c r="B15" i="14"/>
  <c r="AX13" i="14"/>
  <c r="AU13" i="14"/>
  <c r="AW13" i="14" s="1"/>
  <c r="AJ13" i="14"/>
  <c r="AD13" i="14"/>
  <c r="AG13" i="14" s="1"/>
  <c r="S13" i="14"/>
  <c r="N13" i="14"/>
  <c r="M13" i="14"/>
  <c r="P13" i="14" s="1"/>
  <c r="B13" i="14"/>
  <c r="AW11" i="14"/>
  <c r="AU11" i="14"/>
  <c r="AV11" i="14" s="1"/>
  <c r="AJ11" i="14"/>
  <c r="AG11" i="14"/>
  <c r="AD11" i="14"/>
  <c r="AF11" i="14" s="1"/>
  <c r="S11" i="14"/>
  <c r="M11" i="14"/>
  <c r="P11" i="14" s="1"/>
  <c r="B11" i="14"/>
  <c r="AW9" i="14"/>
  <c r="AV9" i="14"/>
  <c r="AU9" i="14"/>
  <c r="AX9" i="14" s="1"/>
  <c r="AJ9" i="14"/>
  <c r="AD9" i="14"/>
  <c r="AG9" i="14" s="1"/>
  <c r="S9" i="14"/>
  <c r="M9" i="14"/>
  <c r="B9" i="14"/>
  <c r="AE9" i="14" l="1"/>
  <c r="AX11" i="14"/>
  <c r="O13" i="14"/>
  <c r="N15" i="14"/>
  <c r="AG17" i="14"/>
  <c r="AW17" i="14"/>
  <c r="AV19" i="14"/>
  <c r="P23" i="14"/>
  <c r="AF23" i="14"/>
  <c r="AE25" i="14"/>
  <c r="AX27" i="14"/>
  <c r="AW29" i="14"/>
  <c r="AU31" i="14"/>
  <c r="O15" i="14"/>
  <c r="AW19" i="14"/>
  <c r="AF25" i="14"/>
  <c r="AF9" i="14"/>
  <c r="AW25" i="14"/>
  <c r="AE13" i="14"/>
  <c r="AV15" i="14"/>
  <c r="N19" i="14"/>
  <c r="AE21" i="14"/>
  <c r="AV23" i="14"/>
  <c r="N27" i="14"/>
  <c r="N9" i="14"/>
  <c r="O11" i="14"/>
  <c r="AE11" i="14"/>
  <c r="AF13" i="14"/>
  <c r="AV13" i="14"/>
  <c r="AW15" i="14"/>
  <c r="N17" i="14"/>
  <c r="O19" i="14"/>
  <c r="AE19" i="14"/>
  <c r="AF21" i="14"/>
  <c r="AV21" i="14"/>
  <c r="AW23" i="14"/>
  <c r="N25" i="14"/>
  <c r="O27" i="14"/>
  <c r="AE27" i="14"/>
  <c r="N11" i="14"/>
  <c r="O9" i="14"/>
  <c r="AW31" i="14" l="1"/>
  <c r="AW32" i="14" s="1"/>
  <c r="AV31" i="14"/>
  <c r="AV32" i="14" s="1"/>
  <c r="P9" i="14"/>
  <c r="AX31" i="14" s="1"/>
  <c r="AX32" i="14" s="1"/>
  <c r="AC32" i="13" l="1"/>
  <c r="L32" i="13" l="1"/>
  <c r="AU28" i="13"/>
  <c r="AV28" i="13" s="1"/>
  <c r="AJ28" i="13"/>
  <c r="AU26" i="13"/>
  <c r="AW26" i="13" s="1"/>
  <c r="AJ26" i="13"/>
  <c r="AD26" i="13"/>
  <c r="AG26" i="13" s="1"/>
  <c r="S26" i="13"/>
  <c r="M26" i="13"/>
  <c r="P26" i="13" s="1"/>
  <c r="B26" i="13"/>
  <c r="AU24" i="13"/>
  <c r="AV24" i="13" s="1"/>
  <c r="AJ24" i="13"/>
  <c r="AD24" i="13"/>
  <c r="AF24" i="13" s="1"/>
  <c r="S24" i="13"/>
  <c r="M24" i="13"/>
  <c r="P24" i="13" s="1"/>
  <c r="B24" i="13"/>
  <c r="AU22" i="13"/>
  <c r="AX22" i="13" s="1"/>
  <c r="AJ22" i="13"/>
  <c r="AF22" i="13"/>
  <c r="AD22" i="13"/>
  <c r="AE22" i="13" s="1"/>
  <c r="S22" i="13"/>
  <c r="M22" i="13"/>
  <c r="O22" i="13" s="1"/>
  <c r="B22" i="13"/>
  <c r="AU20" i="13"/>
  <c r="AX20" i="13" s="1"/>
  <c r="AJ20" i="13"/>
  <c r="AD20" i="13"/>
  <c r="AG20" i="13" s="1"/>
  <c r="S20" i="13"/>
  <c r="M20" i="13"/>
  <c r="O20" i="13" s="1"/>
  <c r="B20" i="13"/>
  <c r="AU18" i="13"/>
  <c r="AW18" i="13" s="1"/>
  <c r="AJ18" i="13"/>
  <c r="AD18" i="13"/>
  <c r="AG18" i="13" s="1"/>
  <c r="S18" i="13"/>
  <c r="M18" i="13"/>
  <c r="P18" i="13" s="1"/>
  <c r="B18" i="13"/>
  <c r="AU16" i="13"/>
  <c r="AW16" i="13" s="1"/>
  <c r="AJ16" i="13"/>
  <c r="AD16" i="13"/>
  <c r="AF16" i="13" s="1"/>
  <c r="S16" i="13"/>
  <c r="M16" i="13"/>
  <c r="P16" i="13" s="1"/>
  <c r="B16" i="13"/>
  <c r="AU14" i="13"/>
  <c r="AX14" i="13" s="1"/>
  <c r="AJ14" i="13"/>
  <c r="AD14" i="13"/>
  <c r="AF14" i="13" s="1"/>
  <c r="S14" i="13"/>
  <c r="M14" i="13"/>
  <c r="O14" i="13" s="1"/>
  <c r="B14" i="13"/>
  <c r="AU12" i="13"/>
  <c r="AX12" i="13" s="1"/>
  <c r="AJ12" i="13"/>
  <c r="AD12" i="13"/>
  <c r="AG12" i="13" s="1"/>
  <c r="S12" i="13"/>
  <c r="P12" i="13"/>
  <c r="O12" i="13"/>
  <c r="N12" i="13"/>
  <c r="M12" i="13"/>
  <c r="B12" i="13"/>
  <c r="AU10" i="13"/>
  <c r="AW10" i="13" s="1"/>
  <c r="AJ10" i="13"/>
  <c r="AD10" i="13"/>
  <c r="AG10" i="13" s="1"/>
  <c r="S10" i="13"/>
  <c r="M10" i="13"/>
  <c r="P10" i="13" s="1"/>
  <c r="B10" i="13"/>
  <c r="AU8" i="13"/>
  <c r="AW8" i="13" s="1"/>
  <c r="AJ8" i="13"/>
  <c r="AD8" i="13"/>
  <c r="AF8" i="13" s="1"/>
  <c r="S8" i="13"/>
  <c r="M8" i="13"/>
  <c r="B8" i="13"/>
  <c r="AX16" i="13" l="1"/>
  <c r="AE14" i="13"/>
  <c r="AG14" i="13"/>
  <c r="N26" i="13"/>
  <c r="AV8" i="13"/>
  <c r="AV16" i="13"/>
  <c r="P20" i="13"/>
  <c r="AX8" i="13"/>
  <c r="AG24" i="13"/>
  <c r="AW28" i="13"/>
  <c r="AF12" i="13"/>
  <c r="N20" i="13"/>
  <c r="AF20" i="13"/>
  <c r="O18" i="13"/>
  <c r="AG8" i="13"/>
  <c r="N10" i="13"/>
  <c r="P14" i="13"/>
  <c r="AV14" i="13"/>
  <c r="AX18" i="13"/>
  <c r="AE20" i="13"/>
  <c r="AV22" i="13"/>
  <c r="AW24" i="13"/>
  <c r="AX26" i="13"/>
  <c r="O10" i="13"/>
  <c r="AW14" i="13"/>
  <c r="AX10" i="13"/>
  <c r="AE12" i="13"/>
  <c r="AG16" i="13"/>
  <c r="N18" i="13"/>
  <c r="P22" i="13"/>
  <c r="AV12" i="13"/>
  <c r="N16" i="13"/>
  <c r="AE18" i="13"/>
  <c r="AV20" i="13"/>
  <c r="AG22" i="13"/>
  <c r="AW22" i="13"/>
  <c r="N24" i="13"/>
  <c r="AX24" i="13"/>
  <c r="O26" i="13"/>
  <c r="AE26" i="13"/>
  <c r="AX28" i="13"/>
  <c r="AE10" i="13"/>
  <c r="O8" i="13"/>
  <c r="AE8" i="13"/>
  <c r="AF10" i="13"/>
  <c r="AV10" i="13"/>
  <c r="AW12" i="13"/>
  <c r="N14" i="13"/>
  <c r="O16" i="13"/>
  <c r="AE16" i="13"/>
  <c r="AF18" i="13"/>
  <c r="AV18" i="13"/>
  <c r="AW20" i="13"/>
  <c r="N22" i="13"/>
  <c r="O24" i="13"/>
  <c r="AE24" i="13"/>
  <c r="AF26" i="13"/>
  <c r="AV26" i="13"/>
  <c r="AU30" i="13"/>
  <c r="N8" i="13"/>
  <c r="AD7" i="11"/>
  <c r="AD9" i="11"/>
  <c r="AD11" i="11"/>
  <c r="M7" i="11"/>
  <c r="M9" i="11"/>
  <c r="M11" i="11"/>
  <c r="P8" i="13" l="1"/>
  <c r="AX30" i="13" s="1"/>
  <c r="AX31" i="13" s="1"/>
  <c r="AV30" i="13"/>
  <c r="AV31" i="13" s="1"/>
  <c r="AW30" i="13"/>
  <c r="AW31" i="13" s="1"/>
  <c r="AJ7" i="12"/>
  <c r="AJ9" i="12"/>
  <c r="AJ11" i="12"/>
  <c r="AJ13" i="12"/>
  <c r="AJ15" i="12"/>
  <c r="AJ17" i="12"/>
  <c r="AJ19" i="12"/>
  <c r="AJ21" i="12"/>
  <c r="AJ23" i="12"/>
  <c r="AJ25" i="12"/>
  <c r="AJ27" i="12"/>
  <c r="S25" i="12"/>
  <c r="S23" i="12"/>
  <c r="S21" i="12"/>
  <c r="S19" i="12"/>
  <c r="S17" i="12"/>
  <c r="S15" i="12"/>
  <c r="S13" i="12"/>
  <c r="S11" i="12"/>
  <c r="S9" i="12"/>
  <c r="S7" i="12"/>
  <c r="B25" i="12"/>
  <c r="B23" i="12"/>
  <c r="B21" i="12"/>
  <c r="B19" i="12"/>
  <c r="B17" i="12"/>
  <c r="B15" i="12"/>
  <c r="B13" i="12"/>
  <c r="B11" i="12"/>
  <c r="B9" i="12"/>
  <c r="B7" i="12"/>
  <c r="AJ9" i="11"/>
  <c r="AJ11" i="11"/>
  <c r="AJ13" i="11"/>
  <c r="AJ15" i="11"/>
  <c r="AJ17" i="11"/>
  <c r="AJ19" i="11"/>
  <c r="AJ21" i="11"/>
  <c r="AJ23" i="11"/>
  <c r="AJ25" i="11"/>
  <c r="AJ27" i="11"/>
  <c r="AJ7" i="11"/>
  <c r="S9" i="11"/>
  <c r="S11" i="11"/>
  <c r="S13" i="11"/>
  <c r="S15" i="11"/>
  <c r="S17" i="11"/>
  <c r="S19" i="11"/>
  <c r="S21" i="11"/>
  <c r="S23" i="11"/>
  <c r="S25" i="11"/>
  <c r="S7" i="11"/>
  <c r="B9" i="11"/>
  <c r="B11" i="11"/>
  <c r="B13" i="11"/>
  <c r="B15" i="11"/>
  <c r="B17" i="11"/>
  <c r="B19" i="11"/>
  <c r="B21" i="11"/>
  <c r="B23" i="11"/>
  <c r="B25" i="11"/>
  <c r="B7" i="11"/>
  <c r="G40" i="12"/>
  <c r="K37" i="12" s="1"/>
  <c r="M38" i="12" s="1"/>
  <c r="M39" i="12" s="1"/>
  <c r="A40" i="12"/>
  <c r="L33" i="12"/>
  <c r="L31" i="12"/>
  <c r="AU27" i="12"/>
  <c r="AX27" i="12" s="1"/>
  <c r="AU25" i="12"/>
  <c r="AX25" i="12" s="1"/>
  <c r="AD25" i="12"/>
  <c r="AF25" i="12" s="1"/>
  <c r="M25" i="12"/>
  <c r="N25" i="12" s="1"/>
  <c r="AU23" i="12"/>
  <c r="AX23" i="12" s="1"/>
  <c r="AD23" i="12"/>
  <c r="AG23" i="12" s="1"/>
  <c r="M23" i="12"/>
  <c r="O23" i="12" s="1"/>
  <c r="AU21" i="12"/>
  <c r="AV21" i="12" s="1"/>
  <c r="AG21" i="12"/>
  <c r="AF21" i="12"/>
  <c r="AD21" i="12"/>
  <c r="AE21" i="12" s="1"/>
  <c r="M21" i="12"/>
  <c r="P21" i="12" s="1"/>
  <c r="AU19" i="12"/>
  <c r="AW19" i="12" s="1"/>
  <c r="AD19" i="12"/>
  <c r="AE19" i="12" s="1"/>
  <c r="M19" i="12"/>
  <c r="P19" i="12" s="1"/>
  <c r="AU17" i="12"/>
  <c r="AX17" i="12" s="1"/>
  <c r="AD17" i="12"/>
  <c r="AF17" i="12" s="1"/>
  <c r="M17" i="12"/>
  <c r="N17" i="12" s="1"/>
  <c r="AU15" i="12"/>
  <c r="AX15" i="12" s="1"/>
  <c r="AD15" i="12"/>
  <c r="AG15" i="12" s="1"/>
  <c r="M15" i="12"/>
  <c r="O15" i="12" s="1"/>
  <c r="AU13" i="12"/>
  <c r="AV13" i="12" s="1"/>
  <c r="AD13" i="12"/>
  <c r="AE13" i="12" s="1"/>
  <c r="M13" i="12"/>
  <c r="P13" i="12" s="1"/>
  <c r="AU11" i="12"/>
  <c r="AW11" i="12" s="1"/>
  <c r="AD11" i="12"/>
  <c r="AE11" i="12" s="1"/>
  <c r="P11" i="12"/>
  <c r="O11" i="12"/>
  <c r="M11" i="12"/>
  <c r="N11" i="12" s="1"/>
  <c r="AU9" i="12"/>
  <c r="AX9" i="12" s="1"/>
  <c r="AD9" i="12"/>
  <c r="AF9" i="12" s="1"/>
  <c r="M9" i="12"/>
  <c r="N9" i="12" s="1"/>
  <c r="AU7" i="12"/>
  <c r="AV7" i="12" s="1"/>
  <c r="AD7" i="12"/>
  <c r="AG7" i="12" s="1"/>
  <c r="M7" i="12"/>
  <c r="N7" i="12" s="1"/>
  <c r="AW7" i="12" l="1"/>
  <c r="AE9" i="12"/>
  <c r="AX11" i="12"/>
  <c r="AV15" i="12"/>
  <c r="AV19" i="12"/>
  <c r="P23" i="12"/>
  <c r="AV27" i="12"/>
  <c r="AX7" i="12"/>
  <c r="P15" i="12"/>
  <c r="O19" i="12"/>
  <c r="AG25" i="12"/>
  <c r="AF11" i="12"/>
  <c r="AW21" i="12"/>
  <c r="AF13" i="12"/>
  <c r="AG17" i="12"/>
  <c r="AW23" i="12"/>
  <c r="AE17" i="12"/>
  <c r="AV23" i="12"/>
  <c r="AG13" i="12"/>
  <c r="AW15" i="12"/>
  <c r="AX19" i="12"/>
  <c r="AW27" i="12"/>
  <c r="O9" i="12"/>
  <c r="AG9" i="12"/>
  <c r="AV11" i="12"/>
  <c r="AW13" i="12"/>
  <c r="N19" i="12"/>
  <c r="N23" i="12"/>
  <c r="O25" i="12"/>
  <c r="AU29" i="12"/>
  <c r="AU30" i="12" s="1"/>
  <c r="AF19" i="12"/>
  <c r="N15" i="12"/>
  <c r="O17" i="12"/>
  <c r="AE25" i="12"/>
  <c r="K38" i="12"/>
  <c r="K39" i="12" s="1"/>
  <c r="K40" i="12"/>
  <c r="O7" i="12"/>
  <c r="P7" i="12" s="1"/>
  <c r="AE7" i="12"/>
  <c r="P9" i="12"/>
  <c r="AV9" i="12"/>
  <c r="AG11" i="12"/>
  <c r="N13" i="12"/>
  <c r="AX13" i="12"/>
  <c r="AE15" i="12"/>
  <c r="P17" i="12"/>
  <c r="AV17" i="12"/>
  <c r="AG19" i="12"/>
  <c r="N21" i="12"/>
  <c r="AX21" i="12"/>
  <c r="AE23" i="12"/>
  <c r="P25" i="12"/>
  <c r="AV25" i="12"/>
  <c r="AW9" i="12"/>
  <c r="O13" i="12"/>
  <c r="AF15" i="12"/>
  <c r="AW17" i="12"/>
  <c r="O21" i="12"/>
  <c r="AF23" i="12"/>
  <c r="AW25" i="12"/>
  <c r="AF7" i="12"/>
  <c r="AU27" i="11"/>
  <c r="AV27" i="11" s="1"/>
  <c r="AU25" i="11"/>
  <c r="AW25" i="11" s="1"/>
  <c r="AU23" i="11"/>
  <c r="AV23" i="11" s="1"/>
  <c r="AU21" i="11"/>
  <c r="AX21" i="11" s="1"/>
  <c r="AU19" i="11"/>
  <c r="AX19" i="11" s="1"/>
  <c r="AU17" i="11"/>
  <c r="AW17" i="11" s="1"/>
  <c r="AU15" i="11"/>
  <c r="AV15" i="11" s="1"/>
  <c r="AU13" i="11"/>
  <c r="AX13" i="11" s="1"/>
  <c r="AU11" i="11"/>
  <c r="AX11" i="11" s="1"/>
  <c r="AU9" i="11"/>
  <c r="AW9" i="11" s="1"/>
  <c r="AU7" i="11"/>
  <c r="AV7" i="11" s="1"/>
  <c r="AD25" i="11"/>
  <c r="AG25" i="11" s="1"/>
  <c r="AD23" i="11"/>
  <c r="AG23" i="11" s="1"/>
  <c r="AD21" i="11"/>
  <c r="AF21" i="11" s="1"/>
  <c r="AD19" i="11"/>
  <c r="AE19" i="11" s="1"/>
  <c r="AD17" i="11"/>
  <c r="AG17" i="11" s="1"/>
  <c r="AD15" i="11"/>
  <c r="AD13" i="11"/>
  <c r="AF13" i="11" s="1"/>
  <c r="AE11" i="11"/>
  <c r="O9" i="11"/>
  <c r="M13" i="11"/>
  <c r="M15" i="11"/>
  <c r="N15" i="11" s="1"/>
  <c r="M17" i="11"/>
  <c r="O17" i="11" s="1"/>
  <c r="M19" i="11"/>
  <c r="P19" i="11" s="1"/>
  <c r="M21" i="11"/>
  <c r="N21" i="11" s="1"/>
  <c r="M23" i="11"/>
  <c r="N23" i="11" s="1"/>
  <c r="M25" i="11"/>
  <c r="O25" i="11" s="1"/>
  <c r="A40" i="11"/>
  <c r="L33" i="11"/>
  <c r="L31" i="11"/>
  <c r="AV29" i="12" l="1"/>
  <c r="AV30" i="12" s="1"/>
  <c r="AU29" i="11"/>
  <c r="AU30" i="11" s="1"/>
  <c r="N13" i="11"/>
  <c r="AX29" i="12"/>
  <c r="AW29" i="12"/>
  <c r="N7" i="11"/>
  <c r="O7" i="11"/>
  <c r="N25" i="11"/>
  <c r="P21" i="11"/>
  <c r="O19" i="11"/>
  <c r="N17" i="11"/>
  <c r="O11" i="11"/>
  <c r="N9" i="11"/>
  <c r="P9" i="11" s="1"/>
  <c r="AE9" i="11"/>
  <c r="AF11" i="11"/>
  <c r="AG11" i="11" s="1"/>
  <c r="AE17" i="11"/>
  <c r="AF19" i="11"/>
  <c r="AG21" i="11"/>
  <c r="AE25" i="11"/>
  <c r="AW7" i="11"/>
  <c r="AV13" i="11"/>
  <c r="AW15" i="11"/>
  <c r="AX17" i="11"/>
  <c r="AV21" i="11"/>
  <c r="AW23" i="11"/>
  <c r="P23" i="11"/>
  <c r="O21" i="11"/>
  <c r="N19" i="11"/>
  <c r="P15" i="11"/>
  <c r="O13" i="11"/>
  <c r="N11" i="11"/>
  <c r="AE7" i="11"/>
  <c r="AF9" i="11"/>
  <c r="AE15" i="11"/>
  <c r="AF17" i="11"/>
  <c r="AG19" i="11"/>
  <c r="AE23" i="11"/>
  <c r="AF25" i="11"/>
  <c r="AX7" i="11"/>
  <c r="AV11" i="11"/>
  <c r="AW13" i="11"/>
  <c r="AX15" i="11"/>
  <c r="AV19" i="11"/>
  <c r="AW21" i="11"/>
  <c r="AX23" i="11"/>
  <c r="AX27" i="11"/>
  <c r="P25" i="11"/>
  <c r="O23" i="11"/>
  <c r="P17" i="11"/>
  <c r="O15" i="11"/>
  <c r="AF7" i="11"/>
  <c r="AE13" i="11"/>
  <c r="AG13" i="11" s="1"/>
  <c r="AF15" i="11"/>
  <c r="AE21" i="11"/>
  <c r="AF23" i="11"/>
  <c r="AV9" i="11"/>
  <c r="AX9" i="11" s="1"/>
  <c r="AW11" i="11"/>
  <c r="AV17" i="11"/>
  <c r="AW19" i="11"/>
  <c r="AV25" i="11"/>
  <c r="AX25" i="11" s="1"/>
  <c r="AW27" i="11"/>
  <c r="AW29" i="11" l="1"/>
  <c r="AW30" i="11" s="1"/>
  <c r="AW30" i="12"/>
  <c r="G38" i="12" s="1"/>
  <c r="AX30" i="12"/>
  <c r="G39" i="12" s="1"/>
  <c r="P13" i="11"/>
  <c r="AG15" i="11"/>
  <c r="AG7" i="11"/>
  <c r="P11" i="11"/>
  <c r="AG9" i="11"/>
  <c r="AV29" i="11"/>
  <c r="AV30" i="11" s="1"/>
  <c r="P7" i="11"/>
  <c r="G36" i="11" l="1"/>
  <c r="G36" i="12"/>
  <c r="G37" i="12"/>
  <c r="AX29" i="11"/>
  <c r="AX30" i="11" s="1"/>
  <c r="G39" i="11" s="1"/>
  <c r="K41" i="12"/>
  <c r="G37" i="11" l="1"/>
  <c r="G38" i="11"/>
  <c r="K41" i="11" l="1"/>
  <c r="G40" i="11"/>
  <c r="K38" i="11" s="1"/>
  <c r="K40" i="11" l="1"/>
  <c r="K39" i="11"/>
  <c r="K37" i="11"/>
  <c r="M38" i="11" s="1"/>
  <c r="M39" i="11" s="1"/>
</calcChain>
</file>

<file path=xl/sharedStrings.xml><?xml version="1.0" encoding="utf-8"?>
<sst xmlns="http://schemas.openxmlformats.org/spreadsheetml/2006/main" count="846" uniqueCount="188">
  <si>
    <t>～</t>
    <phoneticPr fontId="4"/>
  </si>
  <si>
    <t>円</t>
    <rPh sb="0" eb="1">
      <t>エン</t>
    </rPh>
    <phoneticPr fontId="4"/>
  </si>
  <si>
    <t>合計
時間数</t>
    <rPh sb="0" eb="2">
      <t>ゴウケイ</t>
    </rPh>
    <rPh sb="3" eb="6">
      <t>ジカンスウ</t>
    </rPh>
    <phoneticPr fontId="4"/>
  </si>
  <si>
    <t>年</t>
    <rPh sb="0" eb="1">
      <t>ネン</t>
    </rPh>
    <phoneticPr fontId="4"/>
  </si>
  <si>
    <t>月分</t>
    <rPh sb="0" eb="1">
      <t>ツキ</t>
    </rPh>
    <rPh sb="1" eb="2">
      <t>ブン</t>
    </rPh>
    <phoneticPr fontId="4"/>
  </si>
  <si>
    <t>日</t>
    <rPh sb="0" eb="1">
      <t>ヒ</t>
    </rPh>
    <phoneticPr fontId="4"/>
  </si>
  <si>
    <t>勤務時間</t>
    <rPh sb="0" eb="2">
      <t>キンム</t>
    </rPh>
    <rPh sb="2" eb="4">
      <t>ジカン</t>
    </rPh>
    <phoneticPr fontId="4"/>
  </si>
  <si>
    <t>業　務　内　容</t>
    <rPh sb="0" eb="1">
      <t>ギョウ</t>
    </rPh>
    <rPh sb="2" eb="3">
      <t>ツトム</t>
    </rPh>
    <rPh sb="4" eb="5">
      <t>ナイ</t>
    </rPh>
    <rPh sb="6" eb="7">
      <t>カタチ</t>
    </rPh>
    <phoneticPr fontId="4"/>
  </si>
  <si>
    <t>実働
時間数</t>
    <rPh sb="0" eb="2">
      <t>ジツドウ</t>
    </rPh>
    <rPh sb="3" eb="6">
      <t>ジカンスウ</t>
    </rPh>
    <phoneticPr fontId="4"/>
  </si>
  <si>
    <t>月</t>
    <rPh sb="0" eb="1">
      <t>ツキ</t>
    </rPh>
    <phoneticPr fontId="4"/>
  </si>
  <si>
    <t>時給</t>
    <rPh sb="0" eb="2">
      <t>ジキュウ</t>
    </rPh>
    <phoneticPr fontId="4"/>
  </si>
  <si>
    <t>(うち休憩</t>
    <rPh sb="3" eb="5">
      <t>キュウケイ</t>
    </rPh>
    <phoneticPr fontId="3"/>
  </si>
  <si>
    <t>）</t>
    <phoneticPr fontId="3"/>
  </si>
  <si>
    <t>曜日</t>
    <rPh sb="0" eb="2">
      <t>ヨウビ</t>
    </rPh>
    <phoneticPr fontId="3"/>
  </si>
  <si>
    <t>うち深夜帯
（22時-5時）</t>
    <rPh sb="2" eb="4">
      <t>シンヤ</t>
    </rPh>
    <rPh sb="4" eb="5">
      <t>オビ</t>
    </rPh>
    <rPh sb="9" eb="10">
      <t>ジ</t>
    </rPh>
    <rPh sb="12" eb="13">
      <t>ジ</t>
    </rPh>
    <phoneticPr fontId="3"/>
  </si>
  <si>
    <t>うち
8時間超</t>
    <rPh sb="4" eb="6">
      <t>ジカン</t>
    </rPh>
    <rPh sb="6" eb="7">
      <t>チョウ</t>
    </rPh>
    <phoneticPr fontId="3"/>
  </si>
  <si>
    <r>
      <t>給与所得の源泉徴収税額表（</t>
    </r>
    <r>
      <rPr>
        <sz val="12"/>
        <color indexed="10"/>
        <rFont val="ＭＳ Ｐゴシック"/>
        <family val="3"/>
        <charset val="128"/>
      </rPr>
      <t>令和４年分</t>
    </r>
    <r>
      <rPr>
        <sz val="12"/>
        <rFont val="ＭＳ Ｐゴシック"/>
        <family val="3"/>
        <charset val="128"/>
      </rPr>
      <t>）</t>
    </r>
    <rPh sb="13" eb="15">
      <t>レイワ</t>
    </rPh>
    <rPh sb="17" eb="18">
      <t>ブン</t>
    </rPh>
    <phoneticPr fontId="4"/>
  </si>
  <si>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4"/>
  </si>
  <si>
    <t xml:space="preserve">   その月の社会保</t>
  </si>
  <si>
    <t>甲</t>
  </si>
  <si>
    <t>　</t>
  </si>
  <si>
    <t xml:space="preserve">   険料等控除後の</t>
    <rPh sb="5" eb="6">
      <t>トウ</t>
    </rPh>
    <phoneticPr fontId="4"/>
  </si>
  <si>
    <t>扶        養        親        族        等        の        数</t>
  </si>
  <si>
    <t>乙</t>
  </si>
  <si>
    <t xml:space="preserve">   給与等の金額</t>
    <rPh sb="3" eb="5">
      <t>キュウヨ</t>
    </rPh>
    <phoneticPr fontId="4"/>
  </si>
  <si>
    <t>0  人</t>
  </si>
  <si>
    <t>1  人</t>
  </si>
  <si>
    <t>2  人</t>
  </si>
  <si>
    <t>3  人</t>
  </si>
  <si>
    <t>4  人</t>
  </si>
  <si>
    <t>5  人</t>
  </si>
  <si>
    <t>6  人</t>
  </si>
  <si>
    <t>7  人</t>
  </si>
  <si>
    <t>以  上</t>
  </si>
  <si>
    <t>未  満</t>
  </si>
  <si>
    <t>税                                            額</t>
  </si>
  <si>
    <t>税  額</t>
  </si>
  <si>
    <t>円</t>
  </si>
  <si>
    <t>円未満</t>
  </si>
  <si>
    <t>その月の社会保険料等控除後の給与等の金額の3.063％に相当する金額</t>
    <phoneticPr fontId="4"/>
  </si>
  <si>
    <t>740,000円</t>
    <rPh sb="7" eb="8">
      <t>エン</t>
    </rPh>
    <phoneticPr fontId="4"/>
  </si>
  <si>
    <t>259,800円に、その月の社会保険料等控除後の給与等の
金額のうち
740,000円を
超える金額の40.84％に相当する金額を加算した金額</t>
    <phoneticPr fontId="4"/>
  </si>
  <si>
    <t xml:space="preserve"> 740,000円を超え</t>
    <phoneticPr fontId="4"/>
  </si>
  <si>
    <t xml:space="preserve"> 740,000円の場合の税額に、その月の社会保険料等控除後の給与等の金額のうち</t>
    <phoneticPr fontId="4"/>
  </si>
  <si>
    <t xml:space="preserve"> 780,000円に満た</t>
    <phoneticPr fontId="4"/>
  </si>
  <si>
    <t xml:space="preserve"> 740,000円を超える金額の20.42％に相当する金額を加算した金額</t>
    <phoneticPr fontId="4"/>
  </si>
  <si>
    <t xml:space="preserve"> ない金額</t>
  </si>
  <si>
    <t xml:space="preserve"> </t>
  </si>
  <si>
    <t>780,000円</t>
    <phoneticPr fontId="4"/>
  </si>
  <si>
    <t xml:space="preserve"> 780,000円を超え</t>
    <phoneticPr fontId="4"/>
  </si>
  <si>
    <t xml:space="preserve"> 780,000円の場合の税額に、その月の社会保険料等控除後の給与等の金額のうち</t>
    <phoneticPr fontId="4"/>
  </si>
  <si>
    <t xml:space="preserve"> 950,000円に満た</t>
    <phoneticPr fontId="4"/>
  </si>
  <si>
    <t xml:space="preserve"> 780,000円を超える金額の23.483％に相当する金額を加算した金額</t>
    <phoneticPr fontId="4"/>
  </si>
  <si>
    <t>950,000円</t>
    <phoneticPr fontId="4"/>
  </si>
  <si>
    <t xml:space="preserve"> 950,000円を超え</t>
    <phoneticPr fontId="4"/>
  </si>
  <si>
    <t xml:space="preserve"> 950,000円の場合の税額に、その月の社会保険料等控除後の給与等の金額のうち</t>
    <phoneticPr fontId="4"/>
  </si>
  <si>
    <t xml:space="preserve"> 1,700,000円に満た</t>
    <phoneticPr fontId="4"/>
  </si>
  <si>
    <t xml:space="preserve"> 950,000円を超える金額の33.693％に相当する金額を加算した金額</t>
    <phoneticPr fontId="4"/>
  </si>
  <si>
    <t>1,700,000円</t>
    <rPh sb="9" eb="10">
      <t>エン</t>
    </rPh>
    <phoneticPr fontId="4"/>
  </si>
  <si>
    <t>651,900円に、その月の社会保険料等控除後の給与等の
金額のうち
1,700,000円を超える金額の45.945％に相当する金額を加算した金額</t>
    <phoneticPr fontId="4"/>
  </si>
  <si>
    <t xml:space="preserve"> 1,700,000円を超え</t>
    <phoneticPr fontId="4"/>
  </si>
  <si>
    <t xml:space="preserve"> 1,700,000円の場合の税額に、その月の社会保険料等控除後の給与等の金額のうち</t>
    <phoneticPr fontId="4"/>
  </si>
  <si>
    <t xml:space="preserve"> 2,170,000円に満た</t>
    <phoneticPr fontId="4"/>
  </si>
  <si>
    <t xml:space="preserve"> 1,700,000円を超える金額の40.84％に相当する金額を加算した金額</t>
    <phoneticPr fontId="4"/>
  </si>
  <si>
    <t>2,170,000円</t>
    <rPh sb="9" eb="10">
      <t>エン</t>
    </rPh>
    <phoneticPr fontId="4"/>
  </si>
  <si>
    <t xml:space="preserve"> 2,170,000円を超え</t>
    <phoneticPr fontId="4"/>
  </si>
  <si>
    <t xml:space="preserve"> 2,170,000円の場合の税額に、その月の社会保険料等控除後の給与等の金額のうち</t>
    <phoneticPr fontId="4"/>
  </si>
  <si>
    <t xml:space="preserve"> 2,210,000円に満た</t>
    <phoneticPr fontId="4"/>
  </si>
  <si>
    <t xml:space="preserve"> 2,170,000円を超える金額の40.84％に相当する金額を加算した金額</t>
    <phoneticPr fontId="4"/>
  </si>
  <si>
    <t>2,210,000円</t>
    <phoneticPr fontId="4"/>
  </si>
  <si>
    <t xml:space="preserve"> 2,210,000円を超え</t>
    <phoneticPr fontId="4"/>
  </si>
  <si>
    <t xml:space="preserve"> 2,210,000円の場合の税額に、その月の社会保険料等控除後の給与等の金額のうち</t>
    <phoneticPr fontId="4"/>
  </si>
  <si>
    <t xml:space="preserve"> 2,250,000円に満た</t>
    <phoneticPr fontId="4"/>
  </si>
  <si>
    <t xml:space="preserve"> 2,210,000円を超える金額の40.84％に相当する金額を加算した金額</t>
    <phoneticPr fontId="4"/>
  </si>
  <si>
    <t>2,250,000円</t>
    <phoneticPr fontId="4"/>
  </si>
  <si>
    <t xml:space="preserve"> 2,250,000円を超え</t>
    <phoneticPr fontId="4"/>
  </si>
  <si>
    <t xml:space="preserve"> 2,250,000円の場合の税額に、その月の社会保険料等控除後の給与等の金額のうち</t>
    <phoneticPr fontId="4"/>
  </si>
  <si>
    <t xml:space="preserve"> 3,500,000円に満た</t>
    <phoneticPr fontId="4"/>
  </si>
  <si>
    <t xml:space="preserve"> 2,250,000円を超える金額の40.84％に相当する金額を加算した金額</t>
    <phoneticPr fontId="4"/>
  </si>
  <si>
    <t>3,500,000円</t>
    <phoneticPr fontId="4"/>
  </si>
  <si>
    <t xml:space="preserve"> 3,500,000円を超え</t>
    <phoneticPr fontId="4"/>
  </si>
  <si>
    <t xml:space="preserve"> 3,500,000円の場合の税額に、その月の社会保険料等控除後の給与等の金額のうち</t>
    <phoneticPr fontId="4"/>
  </si>
  <si>
    <t xml:space="preserve"> る金額</t>
    <rPh sb="2" eb="4">
      <t>キンガク</t>
    </rPh>
    <phoneticPr fontId="4"/>
  </si>
  <si>
    <t xml:space="preserve"> 3,500,000円を超える金額の45.945％に相当する金額を加算した金額</t>
    <phoneticPr fontId="4"/>
  </si>
  <si>
    <t>従たる給与につ
いての扶養控除
等申告書が提出
されている場合
には、当該申告
書に記載された
扶養親族等の数
に応じ、扶養親
族等１人ごとに
1,610円を、上の
各欄によって求
めた税額から
控除した金額</t>
    <phoneticPr fontId="4"/>
  </si>
  <si>
    <t>　扶養親族等の数が７人を超える場合には、扶養親族等の数が７人の場合の税額から、その７人を超える</t>
    <phoneticPr fontId="4"/>
  </si>
  <si>
    <t>　１人ごとに1,610円を控除した金額</t>
    <phoneticPr fontId="4"/>
  </si>
  <si>
    <t>(注)  この表における用語の意味は、次のとおりです。</t>
    <rPh sb="12" eb="14">
      <t>ヨウゴ</t>
    </rPh>
    <rPh sb="15" eb="17">
      <t>イミ</t>
    </rPh>
    <rPh sb="19" eb="20">
      <t>ツギ</t>
    </rPh>
    <phoneticPr fontId="4"/>
  </si>
  <si>
    <t>　１　「扶養親族」とは、源泉控除対象配偶者及び控除対象扶養親族をいいます。</t>
    <rPh sb="4" eb="6">
      <t>フヨウ</t>
    </rPh>
    <rPh sb="6" eb="8">
      <t>シンゾク</t>
    </rPh>
    <phoneticPr fontId="4"/>
  </si>
  <si>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4"/>
  </si>
  <si>
    <t>　　る小規模企業共済等掛金をいいます。</t>
    <phoneticPr fontId="4"/>
  </si>
  <si>
    <t>(備考）  税額の求め方は、次のとおりです。</t>
    <phoneticPr fontId="4"/>
  </si>
  <si>
    <t xml:space="preserve">   1　 「給与所得者の扶養控除等申告書」（以下この表において「扶養控除等申告書」といいます。）の提出があった人</t>
    <phoneticPr fontId="4"/>
  </si>
  <si>
    <t xml:space="preserve">     (1)  まず、その人のその月の給与等の金額から、その給与等の金額から控除される社会保険料等の金額を控除した金額を求めます。</t>
    <rPh sb="50" eb="51">
      <t>トウ</t>
    </rPh>
    <phoneticPr fontId="4"/>
  </si>
  <si>
    <t xml:space="preserve">     (2)  次に、扶養控除等申告書により申告された扶養親族等（その申告書に記載がされていないものとされる源泉控除対象配偶者を除きます。また、扶養</t>
    <rPh sb="37" eb="39">
      <t>シンコク</t>
    </rPh>
    <rPh sb="39" eb="40">
      <t>ショ</t>
    </rPh>
    <rPh sb="41" eb="43">
      <t>キサイ</t>
    </rPh>
    <phoneticPr fontId="4"/>
  </si>
  <si>
    <t>　　　　親族等が国外居住親族である場合には、親族に該当する旨を証する書類が扶養控除等申告書に添付され、又は当該書類が扶養控除等申告書の提出の際</t>
    <phoneticPr fontId="4"/>
  </si>
  <si>
    <t>　　　　に提示された扶養親族等に限ります。）の数が７人以下である場合には、(1)により求めた金額に応じて「その月の社会保険料等控除後の給与等の金</t>
    <rPh sb="10" eb="12">
      <t>フヨウ</t>
    </rPh>
    <rPh sb="12" eb="15">
      <t>シンゾクトウ</t>
    </rPh>
    <rPh sb="16" eb="17">
      <t>カギ</t>
    </rPh>
    <phoneticPr fontId="4"/>
  </si>
  <si>
    <t>　　　　額」欄の該当する行を求め、その行と扶養親族等の数に応じた甲欄の該当欄との交わるところに記載されている金額を求めます。これが求める税額で</t>
    <phoneticPr fontId="4"/>
  </si>
  <si>
    <t>　　　　す。</t>
    <phoneticPr fontId="4"/>
  </si>
  <si>
    <t xml:space="preserve">     (3)  扶養控除等申告書により申告された扶養親族等の数が７人を超える場合には、(1)により求めた金額に応じて、扶養親族等の数が７人であるものとし</t>
    <phoneticPr fontId="4"/>
  </si>
  <si>
    <t xml:space="preserve">        て(2)により求めた税額から、扶養親族等の数が７人を超える１人ごとに1,610円を控除した金額を求めます。これが求める税額です。</t>
    <phoneticPr fontId="4"/>
  </si>
  <si>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4"/>
  </si>
  <si>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4"/>
  </si>
  <si>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4"/>
  </si>
  <si>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4"/>
  </si>
  <si>
    <t>　　　　す。）又は同居特別障害者に限ります。）に該当する人がいる旨の記載があるときは、扶養親族等の数にこれらの一に該当するごとに１人を加算した</t>
    <rPh sb="65" eb="66">
      <t>ニン</t>
    </rPh>
    <rPh sb="67" eb="69">
      <t>カサン</t>
    </rPh>
    <phoneticPr fontId="4"/>
  </si>
  <si>
    <t xml:space="preserve">      　数を、それぞれ(2)及び(3)の扶養親族等の数とします。</t>
    <phoneticPr fontId="4"/>
  </si>
  <si>
    <t xml:space="preserve">   2  扶養控除等申告書の提出がない人（「従たる給与についての扶養控除等申告書」の提出があった人を含みます。）</t>
    <phoneticPr fontId="4"/>
  </si>
  <si>
    <t xml:space="preserve">    　その人のその月の給与等の金額から、その給与等の金額から控除される社会保険料等の金額を控除し、その控除後の金額に応じた「その月の社会保険料</t>
    <rPh sb="42" eb="43">
      <t>トウ</t>
    </rPh>
    <phoneticPr fontId="4"/>
  </si>
  <si>
    <t xml:space="preserve">    等控除後の給与等の金額」欄の該当する行と乙欄との交わるところに記載されている金額（「従たる給与についての扶養控除等申告書」の提出があった場</t>
    <phoneticPr fontId="4"/>
  </si>
  <si>
    <t xml:space="preserve">    合には、その申告書により申告された扶養親族等（その申告書に記載がされていないものとされる源泉控除対象配偶者を除きます。）の数に応じ、扶養親　　</t>
    <phoneticPr fontId="4"/>
  </si>
  <si>
    <t>　　族等１人ごとに1,610円を控除した金額）を求めます。これが求める税額です。</t>
    <phoneticPr fontId="4"/>
  </si>
  <si>
    <t>深夜帯</t>
    <rPh sb="0" eb="2">
      <t>シンヤ</t>
    </rPh>
    <rPh sb="2" eb="3">
      <t>タイ</t>
    </rPh>
    <phoneticPr fontId="3"/>
  </si>
  <si>
    <t>8時間超</t>
    <rPh sb="1" eb="3">
      <t>ジカン</t>
    </rPh>
    <rPh sb="3" eb="4">
      <t>チョウ</t>
    </rPh>
    <phoneticPr fontId="3"/>
  </si>
  <si>
    <t>8時間以内</t>
    <rPh sb="1" eb="3">
      <t>ジカン</t>
    </rPh>
    <rPh sb="3" eb="5">
      <t>イナイ</t>
    </rPh>
    <phoneticPr fontId="3"/>
  </si>
  <si>
    <t>8時間超かつ深夜帯</t>
    <rPh sb="1" eb="3">
      <t>ジカン</t>
    </rPh>
    <rPh sb="3" eb="4">
      <t>チョウ</t>
    </rPh>
    <rPh sb="6" eb="9">
      <t>シンヤタイ</t>
    </rPh>
    <phoneticPr fontId="3"/>
  </si>
  <si>
    <t>旅費</t>
    <rPh sb="0" eb="2">
      <t>リョヒ</t>
    </rPh>
    <phoneticPr fontId="3"/>
  </si>
  <si>
    <t>再計</t>
    <rPh sb="0" eb="2">
      <t>サイケイ</t>
    </rPh>
    <phoneticPr fontId="3"/>
  </si>
  <si>
    <t>●</t>
  </si>
  <si>
    <t>◆</t>
  </si>
  <si>
    <t>打切
支給額</t>
    <rPh sb="0" eb="1">
      <t>ウ</t>
    </rPh>
    <rPh sb="1" eb="2">
      <t>キ</t>
    </rPh>
    <rPh sb="3" eb="5">
      <t>シキュウ</t>
    </rPh>
    <rPh sb="5" eb="6">
      <t>ガク</t>
    </rPh>
    <phoneticPr fontId="4"/>
  </si>
  <si>
    <t>備考</t>
    <rPh sb="0" eb="2">
      <t>ビコウ</t>
    </rPh>
    <phoneticPr fontId="3"/>
  </si>
  <si>
    <t>【経理課使用欄】</t>
    <rPh sb="1" eb="4">
      <t>ケイリカ</t>
    </rPh>
    <rPh sb="4" eb="6">
      <t>シヨウ</t>
    </rPh>
    <rPh sb="6" eb="7">
      <t>ラン</t>
    </rPh>
    <phoneticPr fontId="3"/>
  </si>
  <si>
    <t>うち8時間超かつ深夜帯</t>
    <rPh sb="3" eb="5">
      <t>ジカン</t>
    </rPh>
    <rPh sb="5" eb="6">
      <t>チョウ</t>
    </rPh>
    <rPh sb="8" eb="11">
      <t>シンヤタイ</t>
    </rPh>
    <phoneticPr fontId="3"/>
  </si>
  <si>
    <t>業務従事者が学生の場合は、授業に支障がないように配慮願います。また、従事時間は1日8時間（留学生は資格外活動許可の範囲内）を上限としてください。業務が6時間を超える場合は，概ね1時間の休憩をとるようにしてください。</t>
    <rPh sb="0" eb="2">
      <t>ギョウム</t>
    </rPh>
    <rPh sb="2" eb="5">
      <t>ジュウジシャ</t>
    </rPh>
    <rPh sb="6" eb="8">
      <t>ガクセイ</t>
    </rPh>
    <rPh sb="9" eb="11">
      <t>バアイ</t>
    </rPh>
    <rPh sb="13" eb="15">
      <t>ジュギョウ</t>
    </rPh>
    <rPh sb="16" eb="18">
      <t>シショウ</t>
    </rPh>
    <rPh sb="24" eb="26">
      <t>ハイリョ</t>
    </rPh>
    <rPh sb="26" eb="27">
      <t>ネガ</t>
    </rPh>
    <rPh sb="45" eb="48">
      <t>リュウガクセイ</t>
    </rPh>
    <rPh sb="49" eb="51">
      <t>シカク</t>
    </rPh>
    <rPh sb="51" eb="52">
      <t>ガイ</t>
    </rPh>
    <rPh sb="52" eb="54">
      <t>カツドウ</t>
    </rPh>
    <rPh sb="54" eb="56">
      <t>キョカ</t>
    </rPh>
    <rPh sb="57" eb="60">
      <t>ハンイナイ</t>
    </rPh>
    <rPh sb="86" eb="87">
      <t>オオム</t>
    </rPh>
    <rPh sb="89" eb="91">
      <t>ジカン</t>
    </rPh>
    <phoneticPr fontId="4"/>
  </si>
  <si>
    <t>（注）本書に虚偽の情報を記入し謝金を請求する行為は、公的研究費等の不正使用に当たります。不正行為と認定された場合、不正を行った個人に懲戒処分等を行うのみならず、機構に対しても資金提供元等からのペナルティが課せられますので、厳に慎んでください。</t>
    <rPh sb="1" eb="2">
      <t>チュウ</t>
    </rPh>
    <rPh sb="4" eb="5">
      <t>ショ</t>
    </rPh>
    <rPh sb="31" eb="32">
      <t>トウ</t>
    </rPh>
    <rPh sb="80" eb="82">
      <t>キコウ</t>
    </rPh>
    <rPh sb="87" eb="89">
      <t>シキン</t>
    </rPh>
    <rPh sb="89" eb="91">
      <t>テイキョウ</t>
    </rPh>
    <rPh sb="91" eb="92">
      <t>モト</t>
    </rPh>
    <rPh sb="92" eb="93">
      <t>トウ</t>
    </rPh>
    <phoneticPr fontId="4"/>
  </si>
  <si>
    <t>消費税率</t>
    <rPh sb="0" eb="4">
      <t>ショウヒゼイリツ</t>
    </rPh>
    <phoneticPr fontId="3"/>
  </si>
  <si>
    <t>最低賃金</t>
    <rPh sb="0" eb="4">
      <t>サイテイチンギン</t>
    </rPh>
    <phoneticPr fontId="3"/>
  </si>
  <si>
    <t>深夜帯開始</t>
    <rPh sb="0" eb="3">
      <t>シンヤタイ</t>
    </rPh>
    <rPh sb="3" eb="5">
      <t>カイシ</t>
    </rPh>
    <phoneticPr fontId="3"/>
  </si>
  <si>
    <t>深夜帯終了</t>
    <rPh sb="0" eb="3">
      <t>シンヤタイ</t>
    </rPh>
    <rPh sb="3" eb="5">
      <t>シュウリョウ</t>
    </rPh>
    <phoneticPr fontId="3"/>
  </si>
  <si>
    <t>※受託・共同研究費（事業費）から支出の場合</t>
    <rPh sb="1" eb="3">
      <t>ジュタク</t>
    </rPh>
    <rPh sb="4" eb="6">
      <t>キョウドウ</t>
    </rPh>
    <rPh sb="6" eb="9">
      <t>ケンキュウヒ</t>
    </rPh>
    <rPh sb="10" eb="13">
      <t>ジギョウヒ</t>
    </rPh>
    <rPh sb="16" eb="18">
      <t>シシュツ</t>
    </rPh>
    <rPh sb="19" eb="21">
      <t>バアイ</t>
    </rPh>
    <phoneticPr fontId="3"/>
  </si>
  <si>
    <t>謝金業務時間報告書</t>
    <rPh sb="0" eb="2">
      <t>シャキン</t>
    </rPh>
    <rPh sb="2" eb="4">
      <t>ギョウム</t>
    </rPh>
    <rPh sb="4" eb="6">
      <t>ジカン</t>
    </rPh>
    <rPh sb="6" eb="9">
      <t>ホウコクショ</t>
    </rPh>
    <phoneticPr fontId="4"/>
  </si>
  <si>
    <t>業務実施責任者は日々業務の実施を現認するようお願いします。出張等により現認できない場合は代理の教職員（代理実施責任者）に現認を依頼いただき，それも困難な場合は業務従事者からメール等適宜の方法により実施（時間帯，実施場所）の報告を受けてください（メール等の提出は不要です。）。</t>
    <rPh sb="0" eb="2">
      <t>ギョウム</t>
    </rPh>
    <rPh sb="2" eb="4">
      <t>ジッシ</t>
    </rPh>
    <rPh sb="4" eb="7">
      <t>セキニンシャ</t>
    </rPh>
    <rPh sb="8" eb="10">
      <t>ヒビ</t>
    </rPh>
    <rPh sb="10" eb="12">
      <t>ギョウム</t>
    </rPh>
    <rPh sb="13" eb="15">
      <t>ジッシ</t>
    </rPh>
    <rPh sb="16" eb="18">
      <t>ゲンニン</t>
    </rPh>
    <rPh sb="23" eb="24">
      <t>ネガ</t>
    </rPh>
    <rPh sb="29" eb="31">
      <t>シュッチョウ</t>
    </rPh>
    <rPh sb="31" eb="32">
      <t>トウ</t>
    </rPh>
    <rPh sb="35" eb="37">
      <t>ゲンニン</t>
    </rPh>
    <rPh sb="41" eb="43">
      <t>バアイ</t>
    </rPh>
    <rPh sb="44" eb="46">
      <t>ダイリ</t>
    </rPh>
    <rPh sb="47" eb="50">
      <t>キョウショクイン</t>
    </rPh>
    <rPh sb="51" eb="53">
      <t>ダイリ</t>
    </rPh>
    <rPh sb="53" eb="55">
      <t>ジッシ</t>
    </rPh>
    <rPh sb="55" eb="58">
      <t>セキニンシャ</t>
    </rPh>
    <rPh sb="60" eb="62">
      <t>ゲンニン</t>
    </rPh>
    <rPh sb="63" eb="65">
      <t>イライ</t>
    </rPh>
    <rPh sb="73" eb="75">
      <t>コンナン</t>
    </rPh>
    <rPh sb="76" eb="78">
      <t>バアイ</t>
    </rPh>
    <rPh sb="79" eb="81">
      <t>ギョウム</t>
    </rPh>
    <rPh sb="81" eb="84">
      <t>ジュウジシャ</t>
    </rPh>
    <rPh sb="89" eb="90">
      <t>トウ</t>
    </rPh>
    <rPh sb="90" eb="92">
      <t>テキギ</t>
    </rPh>
    <rPh sb="93" eb="95">
      <t>ホウホウ</t>
    </rPh>
    <rPh sb="98" eb="100">
      <t>ジッシ</t>
    </rPh>
    <rPh sb="101" eb="103">
      <t>ジカン</t>
    </rPh>
    <rPh sb="103" eb="104">
      <t>タイ</t>
    </rPh>
    <rPh sb="105" eb="109">
      <t>ジッシバショ</t>
    </rPh>
    <rPh sb="111" eb="113">
      <t>ホウコク</t>
    </rPh>
    <rPh sb="114" eb="115">
      <t>ウ</t>
    </rPh>
    <rPh sb="125" eb="126">
      <t>トウ</t>
    </rPh>
    <rPh sb="127" eb="129">
      <t>テイシュツ</t>
    </rPh>
    <rPh sb="130" eb="132">
      <t>フヨウ</t>
    </rPh>
    <phoneticPr fontId="3"/>
  </si>
  <si>
    <t>依頼番号</t>
    <rPh sb="0" eb="2">
      <t>イライ</t>
    </rPh>
    <rPh sb="2" eb="4">
      <t>バンゴウ</t>
    </rPh>
    <phoneticPr fontId="3"/>
  </si>
  <si>
    <t>【メンテナンス】</t>
    <phoneticPr fontId="3"/>
  </si>
  <si>
    <t>従事者
区分</t>
    <rPh sb="0" eb="3">
      <t>ジュウジシャ</t>
    </rPh>
    <rPh sb="4" eb="6">
      <t>クブン</t>
    </rPh>
    <phoneticPr fontId="3"/>
  </si>
  <si>
    <t>大学院</t>
  </si>
  <si>
    <t>小樽商大学生に対する謝金（アルバイト料等）については、授業料の引落口座に、原則として勤務月の翌月末に振り込みます（2020年3月以前に登録済みの口座がある場合は，当該口座に振り込みます）。</t>
    <rPh sb="0" eb="2">
      <t>オタル</t>
    </rPh>
    <rPh sb="2" eb="4">
      <t>ショウダイ</t>
    </rPh>
    <rPh sb="18" eb="19">
      <t>リョウ</t>
    </rPh>
    <rPh sb="19" eb="20">
      <t>トウ</t>
    </rPh>
    <rPh sb="37" eb="39">
      <t>ゲンソク</t>
    </rPh>
    <rPh sb="42" eb="44">
      <t>キンム</t>
    </rPh>
    <rPh sb="44" eb="45">
      <t>ツキ</t>
    </rPh>
    <rPh sb="46" eb="49">
      <t>ヨクゲツマツ</t>
    </rPh>
    <rPh sb="61" eb="62">
      <t>ネン</t>
    </rPh>
    <rPh sb="63" eb="64">
      <t>ガツ</t>
    </rPh>
    <rPh sb="64" eb="66">
      <t>イゼン</t>
    </rPh>
    <rPh sb="67" eb="69">
      <t>トウロク</t>
    </rPh>
    <rPh sb="69" eb="70">
      <t>ズ</t>
    </rPh>
    <rPh sb="72" eb="74">
      <t>コウザ</t>
    </rPh>
    <rPh sb="77" eb="79">
      <t>バアイ</t>
    </rPh>
    <rPh sb="81" eb="83">
      <t>トウガイ</t>
    </rPh>
    <rPh sb="83" eb="85">
      <t>コウザ</t>
    </rPh>
    <rPh sb="86" eb="87">
      <t>フ</t>
    </rPh>
    <rPh sb="88" eb="89">
      <t>コ</t>
    </rPh>
    <phoneticPr fontId="4"/>
  </si>
  <si>
    <t>謝金業務従事者</t>
    <rPh sb="0" eb="2">
      <t>シャキン</t>
    </rPh>
    <rPh sb="2" eb="4">
      <t>ギョウム</t>
    </rPh>
    <rPh sb="4" eb="7">
      <t>ジュウジシャ</t>
    </rPh>
    <phoneticPr fontId="4"/>
  </si>
  <si>
    <t>部局</t>
    <rPh sb="0" eb="2">
      <t>ブキョク</t>
    </rPh>
    <phoneticPr fontId="3"/>
  </si>
  <si>
    <t>謝金業務実施責任者：
（自署又は印字と押印）</t>
    <rPh sb="0" eb="2">
      <t>シャキン</t>
    </rPh>
    <rPh sb="2" eb="4">
      <t>ギョウム</t>
    </rPh>
    <rPh sb="4" eb="6">
      <t>ジッシ</t>
    </rPh>
    <rPh sb="6" eb="9">
      <t>セキニンシャ</t>
    </rPh>
    <rPh sb="12" eb="14">
      <t>ジショ</t>
    </rPh>
    <rPh sb="14" eb="15">
      <t>マタ</t>
    </rPh>
    <rPh sb="16" eb="18">
      <t>インジ</t>
    </rPh>
    <rPh sb="19" eb="21">
      <t>オウイン</t>
    </rPh>
    <phoneticPr fontId="4"/>
  </si>
  <si>
    <t>謝金業務従事者：
（自署又は印字と押印）</t>
    <rPh sb="0" eb="2">
      <t>シャキン</t>
    </rPh>
    <rPh sb="2" eb="4">
      <t>ギョウム</t>
    </rPh>
    <rPh sb="4" eb="7">
      <t>ジュウジシャ</t>
    </rPh>
    <phoneticPr fontId="4"/>
  </si>
  <si>
    <t>主な実施場所</t>
    <phoneticPr fontId="3"/>
  </si>
  <si>
    <t>所得税
給与/報酬</t>
    <rPh sb="0" eb="3">
      <t>ショトクゼイ</t>
    </rPh>
    <rPh sb="4" eb="6">
      <t>キュウヨ</t>
    </rPh>
    <rPh sb="7" eb="9">
      <t>ホウシュウ</t>
    </rPh>
    <phoneticPr fontId="3"/>
  </si>
  <si>
    <t>振込額
給与/報酬</t>
    <rPh sb="0" eb="2">
      <t>フリコミ</t>
    </rPh>
    <rPh sb="2" eb="3">
      <t>ガク</t>
    </rPh>
    <phoneticPr fontId="3"/>
  </si>
  <si>
    <t>預り
消費税額</t>
    <rPh sb="0" eb="1">
      <t>アズカ</t>
    </rPh>
    <rPh sb="3" eb="4">
      <t>ショウ</t>
    </rPh>
    <rPh sb="4" eb="5">
      <t>ヒ</t>
    </rPh>
    <rPh sb="5" eb="7">
      <t>ゼイガク</t>
    </rPh>
    <rPh sb="6" eb="7">
      <t>ガク</t>
    </rPh>
    <phoneticPr fontId="3"/>
  </si>
  <si>
    <t>打切単価
最賃ｃｋ</t>
    <rPh sb="0" eb="1">
      <t>ウ</t>
    </rPh>
    <rPh sb="1" eb="2">
      <t>キ</t>
    </rPh>
    <rPh sb="2" eb="4">
      <t>タンカ</t>
    </rPh>
    <rPh sb="5" eb="7">
      <t>サイチン</t>
    </rPh>
    <phoneticPr fontId="3"/>
  </si>
  <si>
    <t>講演など学外者による1日限りの業務ついては業務実施責任者が代理で入力しても差し支えありません。</t>
    <rPh sb="0" eb="2">
      <t>コウエン</t>
    </rPh>
    <rPh sb="4" eb="7">
      <t>ガクガイシャ</t>
    </rPh>
    <rPh sb="11" eb="12">
      <t>ニチ</t>
    </rPh>
    <rPh sb="12" eb="13">
      <t>カギ</t>
    </rPh>
    <rPh sb="15" eb="17">
      <t>ギョウム</t>
    </rPh>
    <rPh sb="21" eb="23">
      <t>ギョウム</t>
    </rPh>
    <rPh sb="23" eb="25">
      <t>ジッシ</t>
    </rPh>
    <rPh sb="25" eb="28">
      <t>セキニンシャ</t>
    </rPh>
    <rPh sb="29" eb="31">
      <t>ダイリ</t>
    </rPh>
    <rPh sb="32" eb="34">
      <t>ニュウリョク</t>
    </rPh>
    <rPh sb="37" eb="38">
      <t>サ</t>
    </rPh>
    <rPh sb="39" eb="40">
      <t>ツカ</t>
    </rPh>
    <phoneticPr fontId="3"/>
  </si>
  <si>
    <t>【業務従事者の留意点】</t>
    <rPh sb="1" eb="3">
      <t>ギョウム</t>
    </rPh>
    <rPh sb="3" eb="6">
      <t>ジュウジシャ</t>
    </rPh>
    <rPh sb="7" eb="10">
      <t>リュウイテン</t>
    </rPh>
    <phoneticPr fontId="4"/>
  </si>
  <si>
    <t>【実施責任者（代理実施責任者）の留意点】</t>
    <rPh sb="1" eb="3">
      <t>ジッシ</t>
    </rPh>
    <rPh sb="3" eb="5">
      <t>セキニン</t>
    </rPh>
    <rPh sb="5" eb="6">
      <t>シャ</t>
    </rPh>
    <rPh sb="7" eb="9">
      <t>ダイリ</t>
    </rPh>
    <rPh sb="9" eb="11">
      <t>ジッシ</t>
    </rPh>
    <rPh sb="11" eb="13">
      <t>セキニン</t>
    </rPh>
    <rPh sb="13" eb="14">
      <t>シャ</t>
    </rPh>
    <rPh sb="16" eb="19">
      <t>リュウイテン</t>
    </rPh>
    <phoneticPr fontId="4"/>
  </si>
  <si>
    <t>経理　太郎</t>
    <rPh sb="0" eb="2">
      <t>ケイリ</t>
    </rPh>
    <rPh sb="3" eb="5">
      <t>タロウ</t>
    </rPh>
    <phoneticPr fontId="3"/>
  </si>
  <si>
    <t>1234-1</t>
    <phoneticPr fontId="3"/>
  </si>
  <si>
    <r>
      <t>日々本シートに入力を行い（手書きも可），対面での報告又はメール等適宜の方法により業務実施責任者と従事した事実（実施時間帯，実施場所）の共有を図ってください。また，当月の</t>
    </r>
    <r>
      <rPr>
        <sz val="10"/>
        <color rgb="FFFF0000"/>
        <rFont val="ＭＳ Ｐゴシック"/>
        <family val="3"/>
        <charset val="128"/>
      </rPr>
      <t>最終業務終了後速やかに本ファイルを印刷し，自署又は押印（印字署名の場合）の上，業務実施責任者に提出</t>
    </r>
    <r>
      <rPr>
        <sz val="10"/>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</si>
  <si>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t>機構　次郎</t>
    <rPh sb="0" eb="2">
      <t>キコウ</t>
    </rPh>
    <rPh sb="3" eb="5">
      <t>ジロウ</t>
    </rPh>
    <phoneticPr fontId="3"/>
  </si>
  <si>
    <t>○○に関する実験補助</t>
    <rPh sb="3" eb="4">
      <t>カン</t>
    </rPh>
    <rPh sb="6" eb="8">
      <t>ジッケン</t>
    </rPh>
    <rPh sb="8" eb="10">
      <t>ホジョ</t>
    </rPh>
    <phoneticPr fontId="3"/>
  </si>
  <si>
    <t>帯広</t>
  </si>
  <si>
    <t>上記のとおり実施したことを報告します。また、他の業務との重複はありません。</t>
    <rPh sb="6" eb="8">
      <t>ジッシ</t>
    </rPh>
    <rPh sb="13" eb="15">
      <t>ホウコク</t>
    </rPh>
    <rPh sb="22" eb="23">
      <t>タ</t>
    </rPh>
    <rPh sb="24" eb="26">
      <t>ギョウム</t>
    </rPh>
    <rPh sb="28" eb="30">
      <t>チョウフク</t>
    </rPh>
    <phoneticPr fontId="4"/>
  </si>
  <si>
    <t>○○棟○○研究室　他</t>
    <rPh sb="2" eb="3">
      <t>トウ</t>
    </rPh>
    <rPh sb="5" eb="8">
      <t>ケンキュウシツ</t>
    </rPh>
    <rPh sb="9" eb="10">
      <t>ホカ</t>
    </rPh>
    <phoneticPr fontId="3"/>
  </si>
  <si>
    <t>○○助教</t>
    <rPh sb="2" eb="4">
      <t>ジョキョウ</t>
    </rPh>
    <phoneticPr fontId="3"/>
  </si>
  <si>
    <t>業務立会者
（責任者以外）</t>
    <phoneticPr fontId="3"/>
  </si>
  <si>
    <r>
      <t>全ての業務終了後，業務実施責任者は，</t>
    </r>
    <r>
      <rPr>
        <sz val="10"/>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0"/>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0"/>
        <color rgb="FFFF0000"/>
        <rFont val="ＭＳ Ｐゴシック"/>
        <family val="3"/>
        <charset val="128"/>
      </rPr>
      <t>物品請求システム上で業務終了報告の処理も行ってください</t>
    </r>
    <r>
      <rPr>
        <sz val="10"/>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</si>
  <si>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端数処理前</t>
    <rPh sb="0" eb="2">
      <t>ハスウ</t>
    </rPh>
    <rPh sb="2" eb="4">
      <t>ショリ</t>
    </rPh>
    <rPh sb="4" eb="5">
      <t>マエ</t>
    </rPh>
    <phoneticPr fontId="3"/>
  </si>
  <si>
    <t>端数処理後</t>
    <rPh sb="0" eb="2">
      <t>ハスウ</t>
    </rPh>
    <rPh sb="2" eb="4">
      <t>ショリ</t>
    </rPh>
    <rPh sb="4" eb="5">
      <t>ゴ</t>
    </rPh>
    <phoneticPr fontId="3"/>
  </si>
  <si>
    <t>※謝金単価表の単価によらない場合はその理由を入力（実施責任者入力）</t>
    <rPh sb="1" eb="3">
      <t>シャキン</t>
    </rPh>
    <rPh sb="3" eb="6">
      <t>タンカヒョウ</t>
    </rPh>
    <rPh sb="7" eb="9">
      <t>タンカ</t>
    </rPh>
    <rPh sb="14" eb="16">
      <t>バアイ</t>
    </rPh>
    <rPh sb="19" eb="21">
      <t>リユウ</t>
    </rPh>
    <rPh sb="22" eb="24">
      <t>ニュウリョク</t>
    </rPh>
    <rPh sb="25" eb="27">
      <t>ジッシ</t>
    </rPh>
    <rPh sb="27" eb="30">
      <t>セキニンシャ</t>
    </rPh>
    <rPh sb="30" eb="32">
      <t>ニュウリョク</t>
    </rPh>
    <phoneticPr fontId="3"/>
  </si>
  <si>
    <t>～</t>
  </si>
  <si>
    <t>）</t>
  </si>
  <si>
    <r>
      <t>日々本シートに入力を行い（手書きも可），対面での報告又はメール等適宜の方法により業務実施責任者と従事した事実（実施時間帯，実施場所）の共有を図ってください。また，当月の</t>
    </r>
    <r>
      <rPr>
        <sz val="14"/>
        <color rgb="FFFF0000"/>
        <rFont val="ＭＳ Ｐゴシック"/>
        <family val="3"/>
        <charset val="128"/>
      </rPr>
      <t>最終業務終了後速やかに本ファイルを印刷し，自署又は押印（印字署名の場合）の上，業務実施責任者に提出</t>
    </r>
    <r>
      <rPr>
        <sz val="14"/>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</si>
  <si>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r>
      <t>全ての業務終了後，業務実施責任者は，</t>
    </r>
    <r>
      <rPr>
        <sz val="14"/>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4"/>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4"/>
        <color rgb="FFFF0000"/>
        <rFont val="ＭＳ Ｐゴシック"/>
        <family val="3"/>
        <charset val="128"/>
      </rPr>
      <t>物品請求システム上で業務終了報告の処理も行ってください</t>
    </r>
    <r>
      <rPr>
        <sz val="14"/>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</si>
  <si>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畜大　太郎</t>
    <rPh sb="0" eb="2">
      <t>チクダイ</t>
    </rPh>
    <rPh sb="3" eb="5">
      <t>タロウ</t>
    </rPh>
    <phoneticPr fontId="3"/>
  </si>
  <si>
    <t>学部</t>
  </si>
  <si>
    <t>学籍番号</t>
    <rPh sb="0" eb="2">
      <t>ガクセキ</t>
    </rPh>
    <rPh sb="2" eb="4">
      <t>バンゴウ</t>
    </rPh>
    <phoneticPr fontId="3"/>
  </si>
  <si>
    <t>SA・TA勤務実績報告書</t>
    <rPh sb="5" eb="7">
      <t>キンム</t>
    </rPh>
    <rPh sb="7" eb="9">
      <t>ジッセキ</t>
    </rPh>
    <rPh sb="9" eb="12">
      <t>ホウコクショ</t>
    </rPh>
    <phoneticPr fontId="4"/>
  </si>
  <si>
    <t>業務従事者</t>
    <rPh sb="0" eb="2">
      <t>ギョウム</t>
    </rPh>
    <rPh sb="2" eb="5">
      <t>ジュウジシャ</t>
    </rPh>
    <phoneticPr fontId="4"/>
  </si>
  <si>
    <t>業務従事者：
（自署又は印字と押印）</t>
    <rPh sb="0" eb="2">
      <t>ギョウム</t>
    </rPh>
    <rPh sb="2" eb="5">
      <t>ジュウジシャ</t>
    </rPh>
    <phoneticPr fontId="4"/>
  </si>
  <si>
    <t>科目責任者：
（自署又は印字と押印）</t>
    <rPh sb="0" eb="2">
      <t>カモク</t>
    </rPh>
    <rPh sb="2" eb="5">
      <t>セキニンシャ</t>
    </rPh>
    <rPh sb="8" eb="10">
      <t>ジショ</t>
    </rPh>
    <rPh sb="10" eb="11">
      <t>マタ</t>
    </rPh>
    <rPh sb="12" eb="14">
      <t>インジ</t>
    </rPh>
    <rPh sb="15" eb="17">
      <t>オウイン</t>
    </rPh>
    <phoneticPr fontId="4"/>
  </si>
  <si>
    <r>
      <t>全ての業務終了後，業務実施責任者は，</t>
    </r>
    <r>
      <rPr>
        <sz val="14"/>
        <color rgb="FFFF0000"/>
        <rFont val="ＭＳ Ｐゴシック"/>
        <family val="3"/>
        <charset val="128"/>
      </rPr>
      <t>業務従事者から提出のあった報告書に自署又は押印（印字署名の場合）の上，学生に返却し，教務課に提出するよう伝えて</t>
    </r>
    <r>
      <rPr>
        <sz val="14"/>
        <rFont val="ＭＳ Ｐゴシック"/>
        <family val="3"/>
        <charset val="128"/>
      </rPr>
      <t>ください。</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52" eb="53">
      <t>オコナ</t>
    </rPh>
    <rPh sb="53" eb="55">
      <t>ガクセイ</t>
    </rPh>
    <rPh sb="56" eb="58">
      <t>ヘンキャク</t>
    </rPh>
    <rPh sb="60" eb="63">
      <t>キョウムカ</t>
    </rPh>
    <rPh sb="64" eb="66">
      <t>テイシュツ</t>
    </rPh>
    <rPh sb="70" eb="71">
      <t>ツタ</t>
    </rPh>
    <phoneticPr fontId="3"/>
  </si>
  <si>
    <r>
      <t>日々本シートに入力を行い（手書きも可），対面での報告又はメール等適宜の方法により業務実施責任者と従事した事実（実施時間帯，実施場所）の共有を図ってください。また，当月の</t>
    </r>
    <r>
      <rPr>
        <sz val="14"/>
        <color rgb="FFFF0000"/>
        <rFont val="ＭＳ Ｐゴシック"/>
        <family val="3"/>
        <charset val="128"/>
      </rPr>
      <t>最終業務終了後速やかに本ファイルを印刷し，自署又は押印（印字署名の場合）の上，科目責任者に提出</t>
    </r>
    <r>
      <rPr>
        <sz val="14"/>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カモク</t>
    </rPh>
    <rPh sb="129" eb="131">
      <t>テイシュツ</t>
    </rPh>
    <phoneticPr fontId="4"/>
  </si>
  <si>
    <t>学生の授業に支障がないように配慮願います。また、従事時間は1日8時間（留学生は資格外活動許可の範囲内）を上限としてください。業務が6時間を超える場合は，概ね1時間の休憩をとるようにしてください。</t>
    <rPh sb="0" eb="2">
      <t>ガクセイ</t>
    </rPh>
    <rPh sb="3" eb="5">
      <t>ジュギョウ</t>
    </rPh>
    <rPh sb="6" eb="8">
      <t>シショウ</t>
    </rPh>
    <rPh sb="14" eb="16">
      <t>ハイリョ</t>
    </rPh>
    <rPh sb="16" eb="17">
      <t>ネガ</t>
    </rPh>
    <rPh sb="35" eb="38">
      <t>リュウガクセイ</t>
    </rPh>
    <rPh sb="39" eb="41">
      <t>シカク</t>
    </rPh>
    <rPh sb="41" eb="42">
      <t>ガイ</t>
    </rPh>
    <rPh sb="42" eb="44">
      <t>カツドウ</t>
    </rPh>
    <rPh sb="44" eb="46">
      <t>キョカ</t>
    </rPh>
    <rPh sb="47" eb="50">
      <t>ハンイナイ</t>
    </rPh>
    <rPh sb="76" eb="77">
      <t>オオム</t>
    </rPh>
    <rPh sb="79" eb="81">
      <t>ジカン</t>
    </rPh>
    <phoneticPr fontId="4"/>
  </si>
  <si>
    <t>科目責任者もしくは科目担当教員は、日々業務の実施を現認するようお願いします。</t>
    <rPh sb="0" eb="2">
      <t>カモク</t>
    </rPh>
    <rPh sb="2" eb="5">
      <t>セキニンシャ</t>
    </rPh>
    <rPh sb="9" eb="11">
      <t>カモク</t>
    </rPh>
    <rPh sb="11" eb="13">
      <t>タントウ</t>
    </rPh>
    <rPh sb="13" eb="15">
      <t>キョウイン</t>
    </rPh>
    <rPh sb="17" eb="19">
      <t>ヒビ</t>
    </rPh>
    <rPh sb="19" eb="21">
      <t>ギョウム</t>
    </rPh>
    <rPh sb="22" eb="24">
      <t>ジッシ</t>
    </rPh>
    <rPh sb="25" eb="27">
      <t>ゲンニン</t>
    </rPh>
    <rPh sb="32" eb="33">
      <t>ネガ</t>
    </rPh>
    <phoneticPr fontId="3"/>
  </si>
  <si>
    <t>【科目責任者・科目担当教員の留意点】</t>
    <rPh sb="1" eb="3">
      <t>カモク</t>
    </rPh>
    <rPh sb="3" eb="5">
      <t>セキニン</t>
    </rPh>
    <rPh sb="5" eb="6">
      <t>シャ</t>
    </rPh>
    <rPh sb="7" eb="9">
      <t>カモク</t>
    </rPh>
    <rPh sb="9" eb="11">
      <t>タントウ</t>
    </rPh>
    <rPh sb="11" eb="13">
      <t>キョウイン</t>
    </rPh>
    <rPh sb="14" eb="17">
      <t>リュウイテン</t>
    </rPh>
    <phoneticPr fontId="4"/>
  </si>
  <si>
    <t>採用区分</t>
    <rPh sb="0" eb="2">
      <t>サイヨウ</t>
    </rPh>
    <rPh sb="2" eb="4">
      <t>クブン</t>
    </rPh>
    <phoneticPr fontId="3"/>
  </si>
  <si>
    <t>□</t>
  </si>
  <si>
    <t>SA</t>
    <phoneticPr fontId="3"/>
  </si>
  <si>
    <t>TA</t>
    <phoneticPr fontId="3"/>
  </si>
  <si>
    <t>合計時間数</t>
    <rPh sb="0" eb="2">
      <t>ゴウケイ</t>
    </rPh>
    <rPh sb="2" eb="5">
      <t>ジカンスウ</t>
    </rPh>
    <phoneticPr fontId="4"/>
  </si>
  <si>
    <t>時給は以下のとおり
ＳＡ：1,000円、　ＴＡ（博士前期学生）：1,170円、　ＴＡ（博士学生）：1,300円</t>
    <rPh sb="0" eb="2">
      <t>ジキュウ</t>
    </rPh>
    <rPh sb="3" eb="5">
      <t>イカ</t>
    </rPh>
    <rPh sb="18" eb="19">
      <t>エン</t>
    </rPh>
    <rPh sb="37" eb="38">
      <t>エン</t>
    </rPh>
    <rPh sb="54" eb="55">
      <t>エン</t>
    </rPh>
    <phoneticPr fontId="3"/>
  </si>
  <si>
    <t>別紙３</t>
    <rPh sb="0" eb="2">
      <t>ベッシ</t>
    </rPh>
    <phoneticPr fontId="3"/>
  </si>
  <si>
    <t>学生の授業に支障がないように配慮願います。また、従事時間は1日8時間（留学生は資格外活動許可の範囲内）以内、1週間に20時間未満を上限としてください。業務が6時間を超える場合は，概ね1時間の休憩をとるようにしてください。</t>
    <rPh sb="0" eb="2">
      <t>ガクセイ</t>
    </rPh>
    <rPh sb="3" eb="5">
      <t>ジュギョウ</t>
    </rPh>
    <rPh sb="6" eb="8">
      <t>シショウ</t>
    </rPh>
    <rPh sb="14" eb="16">
      <t>ハイリョ</t>
    </rPh>
    <rPh sb="16" eb="17">
      <t>ネガ</t>
    </rPh>
    <rPh sb="35" eb="38">
      <t>リュウガクセイ</t>
    </rPh>
    <rPh sb="39" eb="41">
      <t>シカク</t>
    </rPh>
    <rPh sb="41" eb="42">
      <t>ガイ</t>
    </rPh>
    <rPh sb="42" eb="44">
      <t>カツドウ</t>
    </rPh>
    <rPh sb="44" eb="46">
      <t>キョカ</t>
    </rPh>
    <rPh sb="47" eb="50">
      <t>ハンイナイ</t>
    </rPh>
    <rPh sb="51" eb="53">
      <t>イナイ</t>
    </rPh>
    <rPh sb="55" eb="57">
      <t>シュウカン</t>
    </rPh>
    <rPh sb="60" eb="62">
      <t>ジカン</t>
    </rPh>
    <rPh sb="62" eb="64">
      <t>ミマン</t>
    </rPh>
    <rPh sb="89" eb="90">
      <t>オオム</t>
    </rPh>
    <rPh sb="92" eb="94">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</si>
</sst>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7" formatCode="h:mm;@"/>
    <numFmt numFmtId="178" formatCode="[h]:mm"/>
    <numFmt numFmtId="179" formatCode="aaa"/>
    <numFmt numFmtId="180" formatCode="#,##0_);[Red]\(#,##0\)"/>
    <numFmt numFmtId="181" formatCode="#,##0_ "/>
    <numFmt numFmtId="182" formatCode="#,##0;\-#,##0;&quot;-&quot;"/>
  </numFmts>
  <fonts count="34" x14ac:knownFonts="1">
    <font>
      <sz val="11"/>
      <color theme="1"/>
      <name val="ＭＳ Ｐゴシック"/>
      <family val="2"/>
      <charset val="128"/>
    </font>
    <font>
      <sz val="11"/>
      <name val="ＭＳ Ｐゴシック"/>
      <family val="3"/>
      <charset val="128"/>
    </font>
    <font>
      <sz val="11"/>
      <name val="ＭＳ 明朝"/>
      <family val="1"/>
      <charset val="128"/>
    </font>
    <font>
      <sz val="6"/>
      <name val="ＭＳ Ｐゴシック"/>
      <family val="2"/>
      <charset val="128"/>
    </font>
    <font>
      <sz val="6"/>
      <name val="ＭＳ Ｐゴシック"/>
      <family val="3"/>
      <charset val="128"/>
    </font>
    <font>
      <sz val="8"/>
      <name val="ＭＳ 明朝"/>
      <family val="1"/>
      <charset val="128"/>
    </font>
    <font>
      <sz val="20"/>
      <name val="ＭＳ Ｐゴシック"/>
      <family val="3"/>
      <charset val="128"/>
    </font>
    <font>
      <sz val="12"/>
      <name val="ＭＳ Ｐゴシック"/>
      <family val="3"/>
      <charset val="128"/>
    </font>
    <font>
      <sz val="14"/>
      <name val="ＭＳ Ｐゴシック"/>
      <family val="3"/>
      <charset val="128"/>
    </font>
    <font>
      <sz val="12"/>
      <color indexed="10"/>
      <name val="ＭＳ Ｐゴシック"/>
      <family val="3"/>
      <charset val="128"/>
    </font>
    <font>
      <b/>
      <u/>
      <sz val="14"/>
      <name val="ＭＳ Ｐゴシック"/>
      <family val="3"/>
      <charset val="128"/>
    </font>
    <font>
      <b/>
      <sz val="14"/>
      <name val="ＭＳ Ｐゴシック"/>
      <family val="3"/>
      <charset val="128"/>
    </font>
    <font>
      <sz val="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1"/>
      <color theme="1"/>
      <name val="游ゴシック"/>
      <family val="2"/>
      <charset val="128"/>
      <scheme val="minor"/>
    </font>
    <font>
      <sz val="12"/>
      <color indexed="8"/>
      <name val="ＭＳ Ｐゴシック"/>
      <family val="3"/>
      <charset val="128"/>
    </font>
    <font>
      <sz val="10"/>
      <color indexed="8"/>
      <name val="Arial"/>
      <family val="2"/>
    </font>
    <font>
      <b/>
      <sz val="12"/>
      <name val="Arial"/>
      <family val="2"/>
    </font>
    <font>
      <sz val="10"/>
      <name val="Arial"/>
      <family val="2"/>
    </font>
    <font>
      <sz val="11"/>
      <color rgb="FFFF0000"/>
      <name val="ＭＳ Ｐゴシック"/>
      <family val="3"/>
      <charset val="128"/>
    </font>
    <font>
      <b/>
      <sz val="24"/>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8"/>
      <name val="ＭＳ Ｐゴシック"/>
      <family val="3"/>
      <charset val="128"/>
    </font>
    <font>
      <sz val="10"/>
      <color rgb="FFFF0000"/>
      <name val="ＭＳ Ｐゴシック"/>
      <family val="3"/>
      <charset val="128"/>
    </font>
    <font>
      <sz val="10"/>
      <color indexed="8"/>
      <name val="ＭＳ Ｐゴシック"/>
      <family val="3"/>
      <charset val="128"/>
    </font>
    <font>
      <sz val="14"/>
      <color indexed="8"/>
      <name val="ＭＳ Ｐゴシック"/>
      <family val="3"/>
      <charset val="128"/>
    </font>
    <font>
      <sz val="14"/>
      <color rgb="FFFF0000"/>
      <name val="ＭＳ Ｐゴシック"/>
      <family val="3"/>
      <charset val="128"/>
    </font>
    <font>
      <sz val="16"/>
      <name val="ＭＳ Ｐゴシック"/>
      <family val="3"/>
      <charset val="128"/>
    </font>
    <font>
      <b/>
      <sz val="24"/>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s>
  <cellStyleXfs count="12">
    <xf numFmtId="0" fontId="0" fillId="0" borderId="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182" fontId="18" fillId="0" borderId="0" applyFill="0" applyBorder="0" applyAlignment="0"/>
    <xf numFmtId="0" fontId="19" fillId="0" borderId="39" applyNumberFormat="0" applyAlignment="0" applyProtection="0">
      <alignment horizontal="left" vertical="center"/>
    </xf>
    <xf numFmtId="0" fontId="19" fillId="0" borderId="3">
      <alignment horizontal="left" vertical="center"/>
    </xf>
    <xf numFmtId="0" fontId="20" fillId="0" borderId="0"/>
    <xf numFmtId="0" fontId="16" fillId="0" borderId="0">
      <alignment vertical="center"/>
    </xf>
    <xf numFmtId="0" fontId="1" fillId="0" borderId="0">
      <alignment vertical="center"/>
    </xf>
  </cellStyleXfs>
  <cellXfs count="414">
    <xf numFmtId="0" fontId="0" fillId="0" borderId="0" xfId="0">
      <alignment vertical="center"/>
    </xf>
    <xf numFmtId="0" fontId="1" fillId="0" borderId="0" xfId="2" applyFont="1" applyFill="1" applyAlignment="1">
      <alignment horizontal="center" vertical="center"/>
    </xf>
    <xf numFmtId="0" fontId="1" fillId="0" borderId="0" xfId="3" applyFont="1" applyFill="1" applyBorder="1" applyAlignment="1">
      <alignment vertical="center"/>
    </xf>
    <xf numFmtId="0" fontId="1" fillId="0" borderId="0" xfId="2" applyFont="1" applyFill="1" applyAlignment="1">
      <alignment vertical="center"/>
    </xf>
    <xf numFmtId="176" fontId="1" fillId="0" borderId="0" xfId="2" applyNumberFormat="1" applyFont="1" applyFill="1" applyBorder="1" applyAlignment="1">
      <alignment vertical="center" shrinkToFit="1"/>
    </xf>
    <xf numFmtId="176" fontId="1" fillId="0" borderId="0" xfId="2" applyNumberFormat="1" applyFont="1" applyFill="1" applyBorder="1" applyAlignment="1">
      <alignment horizontal="left" vertical="center" shrinkToFit="1"/>
    </xf>
    <xf numFmtId="0" fontId="1" fillId="0" borderId="0" xfId="3" applyFont="1" applyFill="1" applyBorder="1" applyAlignment="1">
      <alignment horizontal="center" vertical="center" wrapText="1"/>
    </xf>
    <xf numFmtId="0" fontId="1" fillId="0" borderId="0" xfId="4" applyFont="1" applyFill="1"/>
    <xf numFmtId="0" fontId="10" fillId="0" borderId="0" xfId="4" applyFont="1" applyFill="1" applyAlignment="1">
      <alignment vertical="center" wrapText="1"/>
    </xf>
    <xf numFmtId="0" fontId="2" fillId="0" borderId="0" xfId="4" applyFont="1" applyFill="1"/>
    <xf numFmtId="0" fontId="2" fillId="0" borderId="17" xfId="4" applyFont="1" applyFill="1" applyBorder="1" applyAlignment="1">
      <alignment horizontal="left" vertical="center"/>
    </xf>
    <xf numFmtId="0" fontId="2" fillId="0" borderId="18" xfId="4" applyFont="1" applyFill="1" applyBorder="1" applyAlignment="1">
      <alignment horizontal="left" vertical="center"/>
    </xf>
    <xf numFmtId="0" fontId="2" fillId="0" borderId="19" xfId="4" applyFont="1" applyFill="1" applyBorder="1" applyAlignment="1">
      <alignment horizontal="centerContinuous" vertical="center"/>
    </xf>
    <xf numFmtId="0" fontId="2" fillId="0" borderId="20" xfId="4" applyFont="1" applyFill="1" applyBorder="1" applyAlignment="1">
      <alignment horizontal="centerContinuous" vertical="center"/>
    </xf>
    <xf numFmtId="0" fontId="2" fillId="0" borderId="21" xfId="4" applyFont="1" applyFill="1" applyBorder="1" applyAlignment="1">
      <alignment horizontal="center" vertical="center"/>
    </xf>
    <xf numFmtId="0" fontId="2" fillId="0" borderId="22" xfId="4" applyFont="1" applyFill="1" applyBorder="1" applyAlignment="1">
      <alignment horizontal="left" vertical="center"/>
    </xf>
    <xf numFmtId="0" fontId="2" fillId="0" borderId="15" xfId="4" applyFont="1" applyFill="1" applyBorder="1" applyAlignment="1">
      <alignment horizontal="left" vertical="center"/>
    </xf>
    <xf numFmtId="0" fontId="2" fillId="0" borderId="2" xfId="4" applyFont="1" applyFill="1" applyBorder="1" applyAlignment="1">
      <alignment horizontal="centerContinuous" vertical="center"/>
    </xf>
    <xf numFmtId="0" fontId="2" fillId="0" borderId="3" xfId="4" applyFont="1" applyFill="1" applyBorder="1" applyAlignment="1">
      <alignment horizontal="centerContinuous" vertical="center"/>
    </xf>
    <xf numFmtId="0" fontId="2" fillId="0" borderId="23" xfId="4" applyFont="1" applyFill="1" applyBorder="1" applyAlignment="1">
      <alignment horizontal="center" vertical="center"/>
    </xf>
    <xf numFmtId="0" fontId="2" fillId="0" borderId="24" xfId="4" applyFont="1" applyFill="1" applyBorder="1" applyAlignment="1">
      <alignment vertical="center"/>
    </xf>
    <xf numFmtId="0" fontId="2" fillId="0" borderId="11" xfId="4" applyFont="1" applyFill="1" applyBorder="1" applyAlignment="1">
      <alignment vertical="center"/>
    </xf>
    <xf numFmtId="0" fontId="2" fillId="0" borderId="1" xfId="4" applyFont="1" applyFill="1" applyBorder="1" applyAlignment="1">
      <alignment horizontal="center" vertical="center"/>
    </xf>
    <xf numFmtId="0" fontId="2" fillId="0" borderId="25" xfId="4" applyFont="1" applyFill="1" applyBorder="1" applyAlignment="1">
      <alignment vertical="center"/>
    </xf>
    <xf numFmtId="0" fontId="2" fillId="0" borderId="26" xfId="4" applyFont="1" applyFill="1" applyBorder="1" applyAlignment="1">
      <alignment horizontal="center" vertical="center"/>
    </xf>
    <xf numFmtId="0" fontId="2" fillId="0" borderId="1" xfId="4" applyFont="1" applyFill="1" applyBorder="1" applyAlignment="1">
      <alignment horizontal="centerContinuous" vertical="center"/>
    </xf>
    <xf numFmtId="0" fontId="2" fillId="0" borderId="27" xfId="4" applyFont="1" applyFill="1" applyBorder="1" applyAlignment="1">
      <alignment horizontal="center" vertical="center"/>
    </xf>
    <xf numFmtId="0" fontId="5" fillId="0" borderId="28" xfId="4" applyFont="1" applyFill="1" applyBorder="1" applyAlignment="1">
      <alignment horizontal="right" vertical="top"/>
    </xf>
    <xf numFmtId="0" fontId="5" fillId="0" borderId="8" xfId="4" applyFont="1" applyFill="1" applyBorder="1" applyAlignment="1">
      <alignment horizontal="right" vertical="top"/>
    </xf>
    <xf numFmtId="0" fontId="5" fillId="0" borderId="29" xfId="4" applyFont="1" applyFill="1" applyBorder="1" applyAlignment="1">
      <alignment horizontal="right" vertical="top"/>
    </xf>
    <xf numFmtId="3" fontId="1" fillId="0" borderId="30" xfId="4" applyNumberFormat="1" applyFont="1" applyFill="1" applyBorder="1" applyAlignment="1">
      <alignment vertical="top"/>
    </xf>
    <xf numFmtId="3" fontId="1" fillId="0" borderId="16" xfId="4" applyNumberFormat="1" applyFont="1" applyFill="1" applyBorder="1" applyAlignment="1">
      <alignment vertical="top"/>
    </xf>
    <xf numFmtId="3" fontId="12" fillId="0" borderId="23" xfId="4" applyNumberFormat="1" applyFont="1" applyFill="1" applyBorder="1" applyAlignment="1">
      <alignment wrapText="1"/>
    </xf>
    <xf numFmtId="1" fontId="1" fillId="0" borderId="0" xfId="4" applyNumberFormat="1" applyFont="1" applyFill="1"/>
    <xf numFmtId="3" fontId="1" fillId="0" borderId="30" xfId="4" applyNumberFormat="1" applyFont="1" applyFill="1" applyBorder="1"/>
    <xf numFmtId="3" fontId="1" fillId="0" borderId="16" xfId="4" applyNumberFormat="1" applyFont="1" applyFill="1" applyBorder="1"/>
    <xf numFmtId="3" fontId="1" fillId="0" borderId="23" xfId="4" applyNumberFormat="1" applyFont="1" applyFill="1" applyBorder="1"/>
    <xf numFmtId="3" fontId="1" fillId="0" borderId="31" xfId="4" applyNumberFormat="1" applyFont="1" applyFill="1" applyBorder="1"/>
    <xf numFmtId="3" fontId="1" fillId="0" borderId="32" xfId="4" applyNumberFormat="1" applyFont="1" applyFill="1" applyBorder="1"/>
    <xf numFmtId="3" fontId="1" fillId="0" borderId="33" xfId="4" applyNumberFormat="1" applyFont="1" applyFill="1" applyBorder="1"/>
    <xf numFmtId="3" fontId="13" fillId="0" borderId="30" xfId="4" applyNumberFormat="1" applyFont="1" applyFill="1" applyBorder="1"/>
    <xf numFmtId="3" fontId="13" fillId="0" borderId="16" xfId="4" applyNumberFormat="1" applyFont="1" applyFill="1" applyBorder="1"/>
    <xf numFmtId="3" fontId="13" fillId="0" borderId="23" xfId="4" applyNumberFormat="1" applyFont="1" applyFill="1" applyBorder="1"/>
    <xf numFmtId="3" fontId="13" fillId="0" borderId="31" xfId="4" applyNumberFormat="1" applyFont="1" applyFill="1" applyBorder="1"/>
    <xf numFmtId="3" fontId="13" fillId="0" borderId="32" xfId="4" applyNumberFormat="1" applyFont="1" applyFill="1" applyBorder="1"/>
    <xf numFmtId="3" fontId="13" fillId="0" borderId="33" xfId="4" applyNumberFormat="1" applyFont="1" applyFill="1" applyBorder="1"/>
    <xf numFmtId="0" fontId="13" fillId="0" borderId="22" xfId="3" applyFont="1" applyFill="1" applyBorder="1" applyAlignment="1">
      <alignment horizontal="centerContinuous"/>
    </xf>
    <xf numFmtId="0" fontId="13" fillId="0" borderId="15" xfId="3" applyFont="1" applyFill="1" applyBorder="1" applyAlignment="1">
      <alignment horizontal="centerContinuous"/>
    </xf>
    <xf numFmtId="0" fontId="14" fillId="0" borderId="16" xfId="3" applyFont="1" applyFill="1" applyBorder="1" applyAlignment="1">
      <alignment horizontal="right" vertical="center"/>
    </xf>
    <xf numFmtId="0" fontId="14" fillId="0" borderId="23" xfId="3" applyFont="1" applyFill="1" applyBorder="1" applyAlignment="1">
      <alignment horizontal="right" vertical="center"/>
    </xf>
    <xf numFmtId="3" fontId="13" fillId="0" borderId="24" xfId="3" applyNumberFormat="1" applyFont="1" applyFill="1" applyBorder="1" applyAlignment="1">
      <alignment horizontal="centerContinuous"/>
    </xf>
    <xf numFmtId="0" fontId="13" fillId="0" borderId="11" xfId="3" applyFont="1" applyFill="1" applyBorder="1" applyAlignment="1">
      <alignment horizontal="centerContinuous"/>
    </xf>
    <xf numFmtId="38" fontId="13" fillId="0" borderId="12" xfId="5" applyFont="1" applyFill="1" applyBorder="1" applyAlignment="1"/>
    <xf numFmtId="3" fontId="13" fillId="0" borderId="25" xfId="4" applyNumberFormat="1" applyFont="1" applyFill="1" applyBorder="1"/>
    <xf numFmtId="38" fontId="13" fillId="0" borderId="14" xfId="5" applyFont="1" applyFill="1" applyBorder="1" applyAlignment="1"/>
    <xf numFmtId="38" fontId="13" fillId="0" borderId="0" xfId="5" applyFont="1" applyFill="1" applyBorder="1" applyAlignment="1"/>
    <xf numFmtId="38" fontId="13" fillId="0" borderId="15" xfId="5" applyFont="1" applyFill="1" applyBorder="1" applyAlignment="1"/>
    <xf numFmtId="0" fontId="13" fillId="0" borderId="22" xfId="3" applyFont="1" applyFill="1" applyBorder="1" applyAlignment="1">
      <alignment horizontal="left"/>
    </xf>
    <xf numFmtId="0" fontId="13" fillId="0" borderId="15" xfId="3" applyFont="1" applyFill="1" applyBorder="1" applyAlignment="1">
      <alignment horizontal="left"/>
    </xf>
    <xf numFmtId="0" fontId="13" fillId="0" borderId="14" xfId="3" applyFont="1" applyFill="1" applyBorder="1" applyAlignment="1">
      <alignment horizontal="centerContinuous"/>
    </xf>
    <xf numFmtId="0" fontId="13" fillId="0" borderId="0" xfId="3" applyFont="1" applyFill="1" applyBorder="1" applyAlignment="1">
      <alignment horizontal="centerContinuous"/>
    </xf>
    <xf numFmtId="0" fontId="13" fillId="0" borderId="14" xfId="3" applyFont="1" applyFill="1" applyBorder="1" applyAlignment="1">
      <alignment horizontal="left"/>
    </xf>
    <xf numFmtId="0" fontId="13" fillId="0" borderId="0" xfId="3" applyFont="1" applyFill="1" applyBorder="1" applyAlignment="1">
      <alignment horizontal="left"/>
    </xf>
    <xf numFmtId="0" fontId="13" fillId="0" borderId="22" xfId="3" applyFont="1" applyFill="1" applyBorder="1" applyAlignment="1">
      <alignment horizontal="center"/>
    </xf>
    <xf numFmtId="0" fontId="13" fillId="0" borderId="15" xfId="3" applyFont="1" applyFill="1" applyBorder="1" applyAlignment="1">
      <alignment horizontal="center"/>
    </xf>
    <xf numFmtId="0" fontId="13" fillId="0" borderId="24" xfId="3" applyFont="1" applyFill="1" applyBorder="1" applyAlignment="1">
      <alignment horizontal="left"/>
    </xf>
    <xf numFmtId="0" fontId="13" fillId="0" borderId="11" xfId="3" applyFont="1" applyFill="1" applyBorder="1" applyAlignment="1">
      <alignment horizontal="left"/>
    </xf>
    <xf numFmtId="0" fontId="13" fillId="0" borderId="9" xfId="3" applyFont="1" applyFill="1" applyBorder="1" applyAlignment="1">
      <alignment horizontal="centerContinuous"/>
    </xf>
    <xf numFmtId="0" fontId="13" fillId="0" borderId="10" xfId="3" applyFont="1" applyFill="1" applyBorder="1" applyAlignment="1">
      <alignment horizontal="centerContinuous"/>
    </xf>
    <xf numFmtId="0" fontId="13" fillId="0" borderId="34" xfId="3" applyFont="1" applyFill="1" applyBorder="1" applyAlignment="1">
      <alignment horizontal="centerContinuous"/>
    </xf>
    <xf numFmtId="0" fontId="13" fillId="0" borderId="7" xfId="3" applyFont="1" applyFill="1" applyBorder="1" applyAlignment="1">
      <alignment horizontal="centerContinuous"/>
    </xf>
    <xf numFmtId="0" fontId="14" fillId="0" borderId="8" xfId="3" applyFont="1" applyFill="1" applyBorder="1" applyAlignment="1">
      <alignment horizontal="right" vertical="center"/>
    </xf>
    <xf numFmtId="0" fontId="14" fillId="0" borderId="29" xfId="3" applyFont="1" applyFill="1" applyBorder="1" applyAlignment="1">
      <alignment horizontal="right" vertical="center"/>
    </xf>
    <xf numFmtId="38" fontId="13" fillId="0" borderId="5" xfId="5" applyFont="1" applyFill="1" applyBorder="1" applyAlignment="1"/>
    <xf numFmtId="38" fontId="13" fillId="0" borderId="6" xfId="5" applyFont="1" applyFill="1" applyBorder="1" applyAlignment="1"/>
    <xf numFmtId="38" fontId="13" fillId="0" borderId="7" xfId="5" applyFont="1" applyFill="1" applyBorder="1" applyAlignment="1"/>
    <xf numFmtId="0" fontId="13" fillId="0" borderId="35" xfId="3" applyFont="1" applyFill="1" applyBorder="1" applyAlignment="1">
      <alignment horizontal="left"/>
    </xf>
    <xf numFmtId="0" fontId="13" fillId="0" borderId="36" xfId="3" applyFont="1" applyFill="1" applyBorder="1" applyAlignment="1">
      <alignment horizontal="left"/>
    </xf>
    <xf numFmtId="0" fontId="13" fillId="0" borderId="37" xfId="3" applyFont="1" applyFill="1" applyBorder="1" applyAlignment="1">
      <alignment horizontal="centerContinuous"/>
    </xf>
    <xf numFmtId="0" fontId="13" fillId="0" borderId="13" xfId="3" applyFont="1" applyFill="1" applyBorder="1" applyAlignment="1">
      <alignment horizontal="centerContinuous"/>
    </xf>
    <xf numFmtId="0" fontId="13" fillId="0" borderId="36" xfId="3" applyFont="1" applyFill="1" applyBorder="1" applyAlignment="1">
      <alignment horizontal="centerContinuous"/>
    </xf>
    <xf numFmtId="3" fontId="13" fillId="0" borderId="22" xfId="3" applyNumberFormat="1" applyFont="1" applyFill="1" applyBorder="1" applyAlignment="1">
      <alignment horizontal="centerContinuous"/>
    </xf>
    <xf numFmtId="0" fontId="13" fillId="0" borderId="34" xfId="3" applyFont="1" applyFill="1" applyBorder="1" applyAlignment="1">
      <alignment horizontal="center"/>
    </xf>
    <xf numFmtId="0" fontId="13" fillId="0" borderId="6" xfId="3" applyFont="1" applyFill="1" applyBorder="1" applyAlignment="1">
      <alignment horizontal="center"/>
    </xf>
    <xf numFmtId="0" fontId="13" fillId="0" borderId="6" xfId="3" applyFont="1" applyFill="1" applyBorder="1">
      <alignment vertical="center"/>
    </xf>
    <xf numFmtId="0" fontId="13" fillId="0" borderId="7" xfId="3" applyFont="1" applyFill="1" applyBorder="1">
      <alignment vertical="center"/>
    </xf>
    <xf numFmtId="0" fontId="13" fillId="0" borderId="0" xfId="3" applyFont="1" applyFill="1" applyBorder="1" applyAlignment="1">
      <alignment horizontal="center"/>
    </xf>
    <xf numFmtId="0" fontId="13" fillId="0" borderId="0" xfId="3" applyFont="1" applyFill="1" applyBorder="1">
      <alignment vertical="center"/>
    </xf>
    <xf numFmtId="0" fontId="13" fillId="0" borderId="15" xfId="3" applyFont="1" applyFill="1" applyBorder="1">
      <alignment vertical="center"/>
    </xf>
    <xf numFmtId="0" fontId="13" fillId="0" borderId="22" xfId="4" applyFont="1" applyFill="1" applyBorder="1"/>
    <xf numFmtId="0" fontId="13" fillId="0" borderId="35" xfId="3" applyFont="1" applyFill="1" applyBorder="1" applyAlignment="1">
      <alignment horizontal="center"/>
    </xf>
    <xf numFmtId="0" fontId="13" fillId="0" borderId="13" xfId="3" applyFont="1" applyFill="1" applyBorder="1" applyAlignment="1">
      <alignment horizontal="center"/>
    </xf>
    <xf numFmtId="0" fontId="13" fillId="0" borderId="13" xfId="3" applyFont="1" applyFill="1" applyBorder="1">
      <alignment vertical="center"/>
    </xf>
    <xf numFmtId="0" fontId="13" fillId="0" borderId="36" xfId="3" applyFont="1" applyFill="1" applyBorder="1">
      <alignment vertical="center"/>
    </xf>
    <xf numFmtId="0" fontId="5" fillId="0" borderId="38" xfId="3" applyFont="1" applyFill="1" applyBorder="1" applyAlignment="1">
      <alignment horizontal="left"/>
    </xf>
    <xf numFmtId="0" fontId="5" fillId="0" borderId="0" xfId="3" applyFont="1" applyFill="1" applyBorder="1" applyAlignment="1">
      <alignment horizontal="left"/>
    </xf>
    <xf numFmtId="0" fontId="1" fillId="0" borderId="0" xfId="2" applyFont="1" applyFill="1" applyBorder="1" applyAlignment="1">
      <alignment horizontal="center" vertical="center" wrapText="1"/>
    </xf>
    <xf numFmtId="176" fontId="1" fillId="0" borderId="0" xfId="3" applyNumberFormat="1" applyFont="1" applyFill="1" applyBorder="1" applyAlignment="1">
      <alignment horizontal="center" vertical="center" shrinkToFit="1"/>
    </xf>
    <xf numFmtId="176" fontId="1" fillId="0" borderId="0" xfId="2" applyNumberFormat="1" applyFont="1" applyFill="1" applyBorder="1" applyAlignment="1">
      <alignment horizontal="center" vertical="center" shrinkToFit="1"/>
    </xf>
    <xf numFmtId="0" fontId="6" fillId="0" borderId="0" xfId="2" applyFont="1" applyFill="1" applyAlignment="1">
      <alignment horizontal="center" vertical="center"/>
    </xf>
    <xf numFmtId="176" fontId="1" fillId="0" borderId="0" xfId="2" applyNumberFormat="1" applyFont="1" applyFill="1" applyAlignment="1">
      <alignment horizontal="center" vertical="center" shrinkToFit="1"/>
    </xf>
    <xf numFmtId="0" fontId="1" fillId="0" borderId="16" xfId="2" applyFont="1" applyFill="1" applyBorder="1" applyAlignment="1">
      <alignment horizontal="center" vertical="center"/>
    </xf>
    <xf numFmtId="0" fontId="1" fillId="0" borderId="10" xfId="2" applyFont="1" applyFill="1" applyBorder="1" applyAlignment="1">
      <alignment vertical="center"/>
    </xf>
    <xf numFmtId="0" fontId="1" fillId="0" borderId="10" xfId="2" applyFont="1" applyFill="1" applyBorder="1" applyAlignment="1" applyProtection="1">
      <alignment horizontal="left" vertical="center"/>
      <protection locked="0"/>
    </xf>
    <xf numFmtId="176" fontId="1" fillId="0" borderId="10" xfId="2" applyNumberFormat="1" applyFont="1" applyFill="1" applyBorder="1" applyAlignment="1">
      <alignment vertical="center" shrinkToFit="1"/>
    </xf>
    <xf numFmtId="0" fontId="1" fillId="0" borderId="10" xfId="3" applyFont="1" applyFill="1" applyBorder="1" applyAlignment="1">
      <alignment horizontal="left" vertical="center"/>
    </xf>
    <xf numFmtId="176" fontId="1" fillId="0" borderId="10" xfId="3" applyNumberFormat="1" applyFont="1" applyFill="1" applyBorder="1" applyAlignment="1">
      <alignment horizontal="left" vertical="center" shrinkToFit="1"/>
    </xf>
    <xf numFmtId="0" fontId="1" fillId="0" borderId="6" xfId="3" applyFont="1" applyFill="1" applyBorder="1" applyAlignment="1">
      <alignment horizontal="left" vertical="center"/>
    </xf>
    <xf numFmtId="180" fontId="1" fillId="0" borderId="0" xfId="2" applyNumberFormat="1" applyFont="1" applyFill="1" applyBorder="1" applyAlignment="1">
      <alignment vertical="center"/>
    </xf>
    <xf numFmtId="0" fontId="1" fillId="0" borderId="0" xfId="3" applyFont="1" applyFill="1" applyBorder="1" applyAlignment="1">
      <alignment horizontal="left" vertical="center"/>
    </xf>
    <xf numFmtId="176" fontId="1" fillId="0" borderId="0" xfId="3" applyNumberFormat="1" applyFont="1" applyFill="1" applyBorder="1" applyAlignment="1">
      <alignment horizontal="left" vertical="center" shrinkToFit="1"/>
    </xf>
    <xf numFmtId="0" fontId="1" fillId="0" borderId="15" xfId="2" applyFont="1" applyFill="1" applyBorder="1" applyAlignment="1">
      <alignment vertical="center"/>
    </xf>
    <xf numFmtId="180" fontId="1" fillId="0" borderId="0" xfId="2" applyNumberFormat="1" applyFont="1" applyFill="1" applyBorder="1" applyAlignment="1">
      <alignment horizontal="center" vertical="center"/>
    </xf>
    <xf numFmtId="0" fontId="1" fillId="0" borderId="6" xfId="2" applyFont="1" applyFill="1" applyBorder="1" applyAlignment="1" applyProtection="1">
      <alignment horizontal="left" vertical="center"/>
      <protection locked="0"/>
    </xf>
    <xf numFmtId="176" fontId="1" fillId="0" borderId="6" xfId="2" applyNumberFormat="1" applyFont="1" applyFill="1" applyBorder="1" applyAlignment="1">
      <alignment vertical="center" shrinkToFit="1"/>
    </xf>
    <xf numFmtId="176" fontId="7" fillId="0" borderId="6" xfId="2" applyNumberFormat="1" applyFont="1" applyFill="1" applyBorder="1" applyAlignment="1">
      <alignment vertical="center" shrinkToFit="1"/>
    </xf>
    <xf numFmtId="0" fontId="7" fillId="0" borderId="6" xfId="2" applyFont="1" applyFill="1" applyBorder="1" applyAlignment="1">
      <alignment vertical="center" wrapText="1"/>
    </xf>
    <xf numFmtId="0" fontId="1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Border="1" applyAlignment="1" applyProtection="1">
      <alignment horizontal="left" vertical="center"/>
      <protection locked="0"/>
    </xf>
    <xf numFmtId="0" fontId="7" fillId="0" borderId="0" xfId="3" applyFont="1" applyFill="1" applyBorder="1" applyAlignment="1">
      <alignment horizontal="left" vertical="center"/>
    </xf>
    <xf numFmtId="0" fontId="7" fillId="0" borderId="0" xfId="2" applyFont="1" applyFill="1" applyAlignment="1">
      <alignment vertical="center"/>
    </xf>
    <xf numFmtId="0" fontId="1" fillId="0" borderId="0" xfId="2"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 fillId="0" borderId="0" xfId="3" applyFont="1" applyFill="1" applyBorder="1" applyAlignment="1">
      <alignment vertical="center" wrapText="1"/>
    </xf>
    <xf numFmtId="0" fontId="1" fillId="0" borderId="6" xfId="3" applyFont="1" applyFill="1" applyBorder="1" applyAlignment="1">
      <alignment vertical="center"/>
    </xf>
    <xf numFmtId="0" fontId="1" fillId="0" borderId="6" xfId="2" applyFont="1" applyFill="1" applyBorder="1" applyAlignment="1">
      <alignment vertical="center"/>
    </xf>
    <xf numFmtId="0" fontId="1" fillId="0" borderId="14" xfId="2" applyFont="1" applyFill="1" applyBorder="1" applyAlignment="1">
      <alignment vertical="center"/>
    </xf>
    <xf numFmtId="0" fontId="7" fillId="0" borderId="0" xfId="2" applyFont="1" applyFill="1" applyBorder="1" applyAlignment="1">
      <alignment horizontal="center" vertical="top"/>
    </xf>
    <xf numFmtId="0" fontId="8" fillId="0" borderId="0" xfId="2" applyFont="1" applyFill="1" applyBorder="1" applyAlignment="1" applyProtection="1">
      <alignment horizontal="center" vertical="center"/>
      <protection locked="0"/>
    </xf>
    <xf numFmtId="0" fontId="1"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wrapText="1"/>
      <protection locked="0"/>
    </xf>
    <xf numFmtId="0" fontId="12" fillId="0" borderId="0" xfId="2" applyFont="1" applyFill="1" applyBorder="1" applyAlignment="1">
      <alignment horizontal="center" vertical="center" wrapText="1"/>
    </xf>
    <xf numFmtId="0" fontId="12" fillId="0" borderId="8" xfId="2" applyFont="1" applyFill="1" applyBorder="1" applyAlignment="1">
      <alignment horizontal="center" vertical="center" shrinkToFit="1"/>
    </xf>
    <xf numFmtId="0" fontId="1" fillId="0" borderId="8" xfId="3" applyFont="1" applyFill="1" applyBorder="1" applyAlignment="1">
      <alignment vertical="center"/>
    </xf>
    <xf numFmtId="20" fontId="12" fillId="0" borderId="5" xfId="2" applyNumberFormat="1" applyFont="1" applyFill="1" applyBorder="1" applyAlignment="1">
      <alignment horizontal="center" vertical="center" wrapText="1"/>
    </xf>
    <xf numFmtId="176" fontId="1" fillId="0" borderId="6" xfId="2" applyNumberFormat="1" applyFont="1" applyFill="1" applyBorder="1" applyAlignment="1">
      <alignment horizontal="center" vertical="center" shrinkToFit="1"/>
    </xf>
    <xf numFmtId="20" fontId="12" fillId="0" borderId="7" xfId="2" applyNumberFormat="1" applyFont="1" applyFill="1" applyBorder="1" applyAlignment="1" applyProtection="1">
      <alignment horizontal="center" vertical="center"/>
      <protection locked="0"/>
    </xf>
    <xf numFmtId="0" fontId="12" fillId="0" borderId="15" xfId="2" applyFont="1" applyFill="1" applyBorder="1" applyAlignment="1">
      <alignment horizontal="center" vertical="center" shrinkToFit="1"/>
    </xf>
    <xf numFmtId="0" fontId="12" fillId="0" borderId="9" xfId="2" applyFont="1" applyFill="1" applyBorder="1" applyAlignment="1">
      <alignment horizontal="right" vertical="center" shrinkToFit="1"/>
    </xf>
    <xf numFmtId="178" fontId="1" fillId="0" borderId="10" xfId="2" applyNumberFormat="1" applyFont="1" applyFill="1" applyBorder="1" applyAlignment="1">
      <alignment horizontal="center" vertical="center" shrinkToFit="1"/>
    </xf>
    <xf numFmtId="0" fontId="12" fillId="0" borderId="11" xfId="2" applyFont="1" applyFill="1" applyBorder="1" applyAlignment="1" applyProtection="1">
      <alignment horizontal="left" vertical="center" shrinkToFit="1"/>
      <protection locked="0"/>
    </xf>
    <xf numFmtId="0" fontId="1" fillId="0" borderId="15" xfId="3" applyFont="1" applyFill="1" applyBorder="1" applyAlignment="1">
      <alignment vertical="center"/>
    </xf>
    <xf numFmtId="0" fontId="12" fillId="0" borderId="14" xfId="2" applyFont="1" applyFill="1" applyBorder="1" applyAlignment="1">
      <alignment horizontal="right" vertical="center" shrinkToFit="1"/>
    </xf>
    <xf numFmtId="178" fontId="1" fillId="0" borderId="0" xfId="2" applyNumberFormat="1" applyFont="1" applyFill="1" applyBorder="1" applyAlignment="1">
      <alignment horizontal="center" vertical="center" shrinkToFit="1"/>
    </xf>
    <xf numFmtId="0" fontId="12" fillId="0" borderId="15" xfId="2" applyFont="1" applyFill="1" applyBorder="1" applyAlignment="1" applyProtection="1">
      <alignment horizontal="left" vertical="center" shrinkToFit="1"/>
      <protection locked="0"/>
    </xf>
    <xf numFmtId="176" fontId="1" fillId="0" borderId="0" xfId="3" applyNumberFormat="1" applyFont="1" applyFill="1" applyBorder="1" applyAlignment="1">
      <alignment vertical="center" shrinkToFit="1"/>
    </xf>
    <xf numFmtId="0" fontId="1" fillId="0" borderId="0" xfId="2" applyFont="1" applyFill="1" applyBorder="1" applyAlignment="1" applyProtection="1">
      <alignment horizontal="left" vertical="center"/>
      <protection locked="0"/>
    </xf>
    <xf numFmtId="0" fontId="1" fillId="0" borderId="0" xfId="2" applyFont="1" applyFill="1" applyBorder="1" applyAlignment="1" applyProtection="1">
      <alignment horizontal="center" vertical="center"/>
      <protection locked="0"/>
    </xf>
    <xf numFmtId="9" fontId="0" fillId="0" borderId="1" xfId="0" applyNumberFormat="1" applyBorder="1">
      <alignment vertical="center"/>
    </xf>
    <xf numFmtId="0" fontId="1" fillId="0" borderId="0" xfId="2" applyFont="1" applyFill="1" applyAlignment="1">
      <alignment horizontal="left" vertical="center"/>
    </xf>
    <xf numFmtId="181" fontId="1" fillId="0" borderId="10" xfId="3" applyNumberFormat="1" applyFont="1" applyFill="1" applyBorder="1" applyAlignment="1">
      <alignment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 fillId="0" borderId="0" xfId="2" applyFont="1" applyFill="1" applyBorder="1" applyAlignment="1" applyProtection="1">
      <alignment vertical="center"/>
      <protection locked="0"/>
    </xf>
    <xf numFmtId="0" fontId="8" fillId="0" borderId="0" xfId="2" applyFont="1" applyFill="1" applyAlignment="1">
      <alignment horizontal="left" vertical="center"/>
    </xf>
    <xf numFmtId="0" fontId="1" fillId="0" borderId="14" xfId="2" applyFont="1" applyFill="1" applyBorder="1" applyAlignment="1">
      <alignment horizontal="center" vertical="center" wrapText="1"/>
    </xf>
    <xf numFmtId="0" fontId="1" fillId="0" borderId="14" xfId="3" applyFont="1" applyFill="1" applyBorder="1" applyAlignment="1" applyProtection="1">
      <alignment horizontal="center" vertical="center"/>
      <protection locked="0"/>
    </xf>
    <xf numFmtId="181" fontId="1" fillId="0" borderId="0" xfId="3" applyNumberFormat="1" applyFont="1" applyFill="1" applyBorder="1" applyAlignment="1">
      <alignment vertical="center" wrapText="1"/>
    </xf>
    <xf numFmtId="176" fontId="1" fillId="0" borderId="6" xfId="3" applyNumberFormat="1" applyFont="1" applyFill="1" applyBorder="1" applyAlignment="1">
      <alignment horizontal="left" vertical="center" shrinkToFit="1"/>
    </xf>
    <xf numFmtId="0" fontId="1" fillId="0" borderId="6" xfId="3" applyFont="1" applyFill="1" applyBorder="1" applyAlignment="1">
      <alignment vertical="center" wrapText="1"/>
    </xf>
    <xf numFmtId="0" fontId="1" fillId="0" borderId="10" xfId="3" applyFont="1" applyFill="1" applyBorder="1" applyAlignment="1">
      <alignment vertical="center"/>
    </xf>
    <xf numFmtId="180" fontId="23" fillId="0" borderId="14" xfId="2" applyNumberFormat="1" applyFont="1" applyFill="1" applyBorder="1" applyAlignment="1">
      <alignment vertical="center"/>
    </xf>
    <xf numFmtId="0" fontId="7" fillId="0" borderId="1" xfId="2" applyFont="1" applyFill="1" applyBorder="1" applyAlignment="1">
      <alignment horizontal="center" vertical="center" wrapText="1"/>
    </xf>
    <xf numFmtId="0" fontId="1" fillId="0" borderId="0" xfId="2" applyFont="1" applyFill="1" applyBorder="1" applyAlignment="1">
      <alignment vertical="center" shrinkToFit="1"/>
    </xf>
    <xf numFmtId="0" fontId="1" fillId="0" borderId="14" xfId="2" applyFont="1" applyFill="1" applyBorder="1" applyAlignment="1" applyProtection="1">
      <alignment horizontal="left" vertical="center" wrapText="1"/>
      <protection locked="0"/>
    </xf>
    <xf numFmtId="0" fontId="1" fillId="0" borderId="0"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protection locked="0"/>
    </xf>
    <xf numFmtId="0" fontId="1" fillId="0" borderId="2" xfId="2" applyFont="1" applyFill="1" applyBorder="1" applyAlignment="1">
      <alignment horizontal="left" vertical="center"/>
    </xf>
    <xf numFmtId="0" fontId="1" fillId="0" borderId="3" xfId="2" applyFont="1" applyFill="1" applyBorder="1" applyAlignment="1">
      <alignment horizontal="center" vertical="center"/>
    </xf>
    <xf numFmtId="0" fontId="1" fillId="0" borderId="3" xfId="2" applyFont="1" applyFill="1" applyBorder="1" applyAlignment="1">
      <alignment vertical="center"/>
    </xf>
    <xf numFmtId="0" fontId="1" fillId="0" borderId="3" xfId="2" applyFont="1" applyFill="1" applyBorder="1" applyAlignment="1" applyProtection="1">
      <alignment horizontal="left" vertical="center"/>
      <protection locked="0"/>
    </xf>
    <xf numFmtId="0" fontId="1" fillId="0" borderId="9" xfId="2" applyFont="1" applyFill="1" applyBorder="1" applyAlignment="1">
      <alignment vertical="center"/>
    </xf>
    <xf numFmtId="180" fontId="1" fillId="0" borderId="46" xfId="2" applyNumberFormat="1" applyFont="1" applyFill="1" applyBorder="1" applyAlignment="1">
      <alignment horizontal="center" vertical="center" shrinkToFit="1"/>
    </xf>
    <xf numFmtId="180" fontId="1" fillId="0" borderId="47" xfId="2" applyNumberFormat="1" applyFont="1" applyFill="1" applyBorder="1" applyAlignment="1">
      <alignment horizontal="center" vertical="center" shrinkToFit="1"/>
    </xf>
    <xf numFmtId="180" fontId="4" fillId="0" borderId="47" xfId="2" applyNumberFormat="1" applyFont="1" applyFill="1" applyBorder="1" applyAlignment="1">
      <alignment horizontal="center" vertical="center" wrapText="1" shrinkToFit="1"/>
    </xf>
    <xf numFmtId="180" fontId="4" fillId="0" borderId="51" xfId="2" applyNumberFormat="1" applyFont="1" applyFill="1" applyBorder="1" applyAlignment="1">
      <alignment horizontal="center" vertical="center" wrapText="1" shrinkToFit="1"/>
    </xf>
    <xf numFmtId="0" fontId="7" fillId="0" borderId="0" xfId="2" applyFont="1" applyFill="1" applyBorder="1" applyAlignment="1">
      <alignment vertical="center"/>
    </xf>
    <xf numFmtId="0" fontId="7" fillId="0" borderId="0" xfId="3" applyFont="1" applyFill="1" applyBorder="1" applyAlignment="1">
      <alignment vertical="center"/>
    </xf>
    <xf numFmtId="20" fontId="1" fillId="0" borderId="1" xfId="2" applyNumberFormat="1" applyFont="1" applyFill="1" applyBorder="1" applyAlignment="1">
      <alignment horizontal="center" vertical="center"/>
    </xf>
    <xf numFmtId="0" fontId="7" fillId="0" borderId="3" xfId="2" applyFont="1" applyFill="1" applyBorder="1" applyAlignment="1">
      <alignment horizontal="left" vertical="center" shrinkToFit="1"/>
    </xf>
    <xf numFmtId="0" fontId="7" fillId="0" borderId="4" xfId="2" applyFont="1" applyFill="1" applyBorder="1" applyAlignment="1">
      <alignment horizontal="left" vertical="center" shrinkToFit="1"/>
    </xf>
    <xf numFmtId="0" fontId="1" fillId="0" borderId="9" xfId="2" applyFont="1" applyFill="1" applyBorder="1" applyAlignment="1">
      <alignment horizontal="center" vertical="center"/>
    </xf>
    <xf numFmtId="0" fontId="1" fillId="0" borderId="1" xfId="2" applyFont="1" applyFill="1" applyBorder="1" applyAlignment="1">
      <alignment horizontal="center" vertical="center" wrapText="1"/>
    </xf>
    <xf numFmtId="177" fontId="1" fillId="0" borderId="1" xfId="3" applyNumberFormat="1" applyFont="1" applyFill="1" applyBorder="1" applyAlignment="1" applyProtection="1">
      <alignment horizontal="center" vertical="center"/>
      <protection locked="0"/>
    </xf>
    <xf numFmtId="0" fontId="1" fillId="0" borderId="6"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4"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6" xfId="2" applyFont="1" applyFill="1" applyBorder="1" applyAlignment="1">
      <alignment horizontal="center" vertical="center"/>
    </xf>
    <xf numFmtId="0" fontId="1" fillId="0" borderId="1" xfId="2" applyFont="1" applyFill="1" applyBorder="1" applyAlignment="1">
      <alignment horizontal="center" vertical="center" wrapText="1" shrinkToFit="1"/>
    </xf>
    <xf numFmtId="0" fontId="7" fillId="0" borderId="1" xfId="2" applyFont="1" applyFill="1" applyBorder="1" applyAlignment="1">
      <alignment horizontal="center" vertical="center" shrinkToFit="1"/>
    </xf>
    <xf numFmtId="0" fontId="1" fillId="0" borderId="15" xfId="2"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0" xfId="0" applyFont="1" applyFill="1" applyAlignment="1">
      <alignment horizontal="center" vertical="center"/>
    </xf>
    <xf numFmtId="20" fontId="1" fillId="0" borderId="0" xfId="0" applyNumberFormat="1" applyFont="1" applyFill="1">
      <alignment vertical="center"/>
    </xf>
    <xf numFmtId="46" fontId="1" fillId="0" borderId="0" xfId="0" applyNumberFormat="1" applyFont="1" applyFill="1">
      <alignment vertical="center"/>
    </xf>
    <xf numFmtId="178" fontId="1" fillId="0" borderId="1" xfId="2" applyNumberFormat="1" applyFont="1" applyFill="1" applyBorder="1" applyAlignment="1">
      <alignment horizontal="center" vertical="center"/>
    </xf>
    <xf numFmtId="178" fontId="1" fillId="0" borderId="1" xfId="3" applyNumberFormat="1" applyFont="1" applyFill="1" applyBorder="1" applyAlignment="1" applyProtection="1">
      <alignment horizontal="center" vertical="center"/>
      <protection locked="0"/>
    </xf>
    <xf numFmtId="0" fontId="0" fillId="0" borderId="0" xfId="0" applyFill="1">
      <alignment vertical="center"/>
    </xf>
    <xf numFmtId="180" fontId="1" fillId="0" borderId="50" xfId="2" applyNumberFormat="1" applyFont="1" applyFill="1" applyBorder="1" applyAlignment="1">
      <alignment vertical="center" shrinkToFit="1"/>
    </xf>
    <xf numFmtId="180" fontId="1" fillId="0" borderId="52" xfId="2" applyNumberFormat="1" applyFont="1" applyFill="1" applyBorder="1" applyAlignment="1">
      <alignment vertical="center" shrinkToFit="1"/>
    </xf>
    <xf numFmtId="0" fontId="8" fillId="0" borderId="0" xfId="2" applyFont="1" applyFill="1" applyAlignment="1">
      <alignment horizontal="center" vertical="center"/>
    </xf>
    <xf numFmtId="178" fontId="1" fillId="2" borderId="10" xfId="2" applyNumberFormat="1" applyFont="1" applyFill="1" applyBorder="1" applyAlignment="1">
      <alignment horizontal="center" vertical="center" shrinkToFit="1"/>
    </xf>
    <xf numFmtId="0" fontId="7" fillId="2" borderId="1" xfId="2" applyFont="1" applyFill="1" applyBorder="1" applyAlignment="1">
      <alignment horizontal="center" vertical="center" shrinkToFit="1"/>
    </xf>
    <xf numFmtId="0" fontId="8" fillId="0" borderId="0" xfId="2" applyFont="1" applyFill="1" applyBorder="1" applyAlignment="1">
      <alignment horizontal="center" vertical="center"/>
    </xf>
    <xf numFmtId="0" fontId="29" fillId="0" borderId="0" xfId="2" applyFont="1" applyFill="1" applyBorder="1" applyAlignment="1">
      <alignment vertical="center"/>
    </xf>
    <xf numFmtId="0" fontId="8" fillId="0" borderId="0" xfId="2" applyFont="1" applyFill="1" applyBorder="1" applyAlignment="1" applyProtection="1">
      <alignment horizontal="left" vertical="center"/>
      <protection locked="0"/>
    </xf>
    <xf numFmtId="0" fontId="8" fillId="0" borderId="0" xfId="2" applyFont="1" applyFill="1" applyBorder="1" applyAlignment="1">
      <alignment vertical="center"/>
    </xf>
    <xf numFmtId="0" fontId="8" fillId="0" borderId="0" xfId="3" applyFont="1" applyFill="1" applyBorder="1" applyAlignment="1">
      <alignment horizontal="left" vertical="center"/>
    </xf>
    <xf numFmtId="0" fontId="8" fillId="0" borderId="0" xfId="2" applyFont="1" applyFill="1" applyAlignment="1">
      <alignment vertical="center"/>
    </xf>
    <xf numFmtId="0" fontId="8" fillId="0" borderId="0" xfId="2" applyFont="1" applyFill="1" applyBorder="1" applyAlignment="1">
      <alignment horizontal="center" vertical="top"/>
    </xf>
    <xf numFmtId="176" fontId="8" fillId="0" borderId="0" xfId="2" applyNumberFormat="1" applyFont="1" applyFill="1" applyAlignment="1">
      <alignment horizontal="center" vertical="center" shrinkToFit="1"/>
    </xf>
    <xf numFmtId="0" fontId="32" fillId="0" borderId="0" xfId="2" applyFont="1" applyFill="1" applyAlignment="1">
      <alignment horizontal="center" vertical="center"/>
    </xf>
    <xf numFmtId="0" fontId="21" fillId="0" borderId="0" xfId="2" applyFont="1" applyFill="1" applyBorder="1" applyAlignment="1">
      <alignment horizontal="center" vertical="center"/>
    </xf>
    <xf numFmtId="0" fontId="7" fillId="0" borderId="0" xfId="2" applyFont="1" applyFill="1" applyAlignment="1">
      <alignment horizontal="center" vertical="center"/>
    </xf>
    <xf numFmtId="0" fontId="33" fillId="0" borderId="2" xfId="11" applyFont="1" applyFill="1" applyBorder="1" applyAlignment="1">
      <alignment horizontal="center" vertical="center"/>
    </xf>
    <xf numFmtId="0" fontId="33" fillId="0" borderId="3" xfId="2" applyFont="1" applyFill="1" applyBorder="1" applyAlignment="1">
      <alignment horizontal="center" vertical="center"/>
    </xf>
    <xf numFmtId="0" fontId="33" fillId="0" borderId="3" xfId="11" applyFont="1" applyFill="1" applyBorder="1" applyAlignment="1">
      <alignment horizontal="center" vertical="center"/>
    </xf>
    <xf numFmtId="0" fontId="33" fillId="0" borderId="4" xfId="2" applyFont="1" applyFill="1" applyBorder="1" applyAlignment="1">
      <alignment horizontal="center" vertical="center"/>
    </xf>
    <xf numFmtId="0" fontId="8" fillId="0" borderId="0" xfId="2" applyFont="1" applyFill="1" applyAlignment="1">
      <alignment horizontal="center" vertical="center"/>
    </xf>
    <xf numFmtId="0" fontId="1" fillId="0" borderId="6"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9"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0" xfId="2" applyFont="1" applyFill="1" applyBorder="1" applyAlignment="1" applyProtection="1">
      <alignment horizontal="left" vertical="center" wrapText="1"/>
      <protection locked="0"/>
    </xf>
    <xf numFmtId="0" fontId="1" fillId="0" borderId="0" xfId="3" applyFont="1" applyFill="1" applyBorder="1" applyAlignment="1">
      <alignment horizontal="center" vertical="center" wrapText="1"/>
    </xf>
    <xf numFmtId="0" fontId="1" fillId="0" borderId="0" xfId="2" applyFont="1" applyFill="1" applyBorder="1" applyAlignment="1">
      <alignment horizontal="center" vertical="center"/>
    </xf>
    <xf numFmtId="0" fontId="1" fillId="0" borderId="0" xfId="3" applyFont="1" applyFill="1" applyBorder="1" applyAlignment="1">
      <alignment vertical="center"/>
    </xf>
    <xf numFmtId="0" fontId="1" fillId="0" borderId="1" xfId="2" applyFont="1" applyFill="1" applyBorder="1" applyAlignment="1">
      <alignment horizontal="center" vertical="center" wrapText="1"/>
    </xf>
    <xf numFmtId="0" fontId="7" fillId="0" borderId="1" xfId="2" applyFont="1" applyFill="1" applyBorder="1" applyAlignment="1">
      <alignment horizontal="center" vertical="center" shrinkToFit="1"/>
    </xf>
    <xf numFmtId="0" fontId="1" fillId="0" borderId="6"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22" fillId="0" borderId="0" xfId="2" applyFont="1" applyFill="1" applyAlignment="1">
      <alignment horizontal="center" vertical="center"/>
    </xf>
    <xf numFmtId="0" fontId="1" fillId="0" borderId="0" xfId="2" applyFont="1" applyFill="1" applyBorder="1" applyAlignment="1">
      <alignment horizontal="center" vertical="center"/>
    </xf>
    <xf numFmtId="177" fontId="1" fillId="0" borderId="4" xfId="3" applyNumberFormat="1" applyFont="1" applyFill="1" applyBorder="1" applyAlignment="1" applyProtection="1">
      <alignment horizontal="center" vertical="center"/>
      <protection locked="0"/>
    </xf>
    <xf numFmtId="0" fontId="1" fillId="0" borderId="0" xfId="2" applyFont="1" applyFill="1" applyBorder="1" applyAlignment="1">
      <alignment vertical="center" wrapText="1"/>
    </xf>
    <xf numFmtId="178" fontId="1" fillId="0" borderId="7" xfId="3" applyNumberFormat="1" applyFont="1" applyFill="1" applyBorder="1" applyAlignment="1" applyProtection="1">
      <alignment horizontal="center" vertical="center"/>
      <protection locked="0"/>
    </xf>
    <xf numFmtId="20" fontId="1" fillId="2" borderId="7" xfId="2" applyNumberFormat="1" applyFont="1" applyFill="1" applyBorder="1" applyAlignment="1" applyProtection="1">
      <alignment horizontal="center" vertical="center"/>
      <protection locked="0"/>
    </xf>
    <xf numFmtId="20" fontId="1" fillId="2" borderId="5" xfId="2" applyNumberFormat="1" applyFont="1" applyFill="1" applyBorder="1" applyAlignment="1">
      <alignment horizontal="center" vertical="center" wrapText="1"/>
    </xf>
    <xf numFmtId="178" fontId="8" fillId="0" borderId="1" xfId="2" applyNumberFormat="1" applyFont="1" applyFill="1" applyBorder="1" applyAlignment="1">
      <alignment horizontal="center" vertical="center"/>
    </xf>
    <xf numFmtId="20" fontId="1" fillId="0" borderId="5" xfId="2" applyNumberFormat="1" applyFont="1" applyFill="1" applyBorder="1" applyAlignment="1">
      <alignment horizontal="center" vertical="center" wrapText="1"/>
    </xf>
    <xf numFmtId="20" fontId="1" fillId="0" borderId="7" xfId="2" applyNumberFormat="1" applyFont="1" applyFill="1" applyBorder="1" applyAlignment="1" applyProtection="1">
      <alignment horizontal="center" vertical="center"/>
      <protection locked="0"/>
    </xf>
    <xf numFmtId="176" fontId="7" fillId="0" borderId="0" xfId="2" applyNumberFormat="1" applyFont="1" applyFill="1" applyBorder="1" applyAlignment="1">
      <alignment vertical="center" shrinkToFit="1"/>
    </xf>
    <xf numFmtId="0" fontId="7" fillId="0" borderId="0" xfId="2" applyFont="1" applyFill="1" applyBorder="1" applyAlignment="1">
      <alignment vertical="center" wrapText="1"/>
    </xf>
    <xf numFmtId="0" fontId="21" fillId="0" borderId="10" xfId="2" applyFont="1" applyFill="1" applyBorder="1" applyAlignment="1">
      <alignment vertical="center"/>
    </xf>
    <xf numFmtId="0" fontId="21" fillId="0" borderId="10" xfId="2" applyFont="1" applyFill="1" applyBorder="1" applyAlignment="1">
      <alignment horizontal="center" vertical="center"/>
    </xf>
    <xf numFmtId="0" fontId="21" fillId="0" borderId="10" xfId="2" applyFont="1" applyFill="1" applyBorder="1" applyAlignment="1" applyProtection="1">
      <alignment horizontal="left" vertical="center"/>
      <protection locked="0"/>
    </xf>
    <xf numFmtId="0" fontId="1" fillId="0" borderId="10" xfId="2" applyFont="1" applyFill="1" applyBorder="1" applyAlignment="1">
      <alignment vertical="center" shrinkToFit="1"/>
    </xf>
    <xf numFmtId="0" fontId="12" fillId="0" borderId="1" xfId="2" applyFont="1" applyFill="1" applyBorder="1" applyAlignment="1">
      <alignment horizontal="center" vertical="center" wrapText="1" shrinkToFit="1"/>
    </xf>
    <xf numFmtId="0" fontId="7" fillId="0" borderId="2" xfId="11" applyFont="1" applyFill="1" applyBorder="1" applyAlignment="1">
      <alignment horizontal="center" vertical="center"/>
    </xf>
    <xf numFmtId="0" fontId="7" fillId="0" borderId="3" xfId="2" applyFont="1" applyFill="1" applyBorder="1" applyAlignment="1">
      <alignment horizontal="center" vertical="center"/>
    </xf>
    <xf numFmtId="0" fontId="7" fillId="0" borderId="3" xfId="11" applyFont="1" applyFill="1" applyBorder="1" applyAlignment="1">
      <alignment horizontal="center" vertical="center"/>
    </xf>
    <xf numFmtId="0" fontId="7" fillId="0" borderId="4" xfId="2" applyFont="1" applyFill="1" applyBorder="1" applyAlignment="1">
      <alignment horizontal="center" vertical="center"/>
    </xf>
    <xf numFmtId="0" fontId="8" fillId="0" borderId="1" xfId="2" applyFont="1" applyFill="1" applyBorder="1" applyAlignment="1">
      <alignment horizontal="center" vertical="center" shrinkToFit="1"/>
    </xf>
    <xf numFmtId="0" fontId="8" fillId="0" borderId="0" xfId="2" applyFont="1" applyFill="1" applyBorder="1" applyAlignment="1">
      <alignment horizontal="left" vertical="top" wrapText="1"/>
    </xf>
    <xf numFmtId="0" fontId="29" fillId="0" borderId="0" xfId="2" applyFont="1" applyFill="1" applyBorder="1" applyAlignment="1">
      <alignment horizontal="left" vertical="top" wrapText="1"/>
    </xf>
    <xf numFmtId="0" fontId="31" fillId="0" borderId="0" xfId="2" applyFont="1" applyFill="1" applyBorder="1" applyAlignment="1">
      <alignment horizontal="left" vertical="top" wrapText="1"/>
    </xf>
    <xf numFmtId="0" fontId="1" fillId="0" borderId="6"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7" fillId="0" borderId="0" xfId="2" applyFont="1" applyFill="1" applyBorder="1" applyAlignment="1">
      <alignment horizontal="center" vertical="center" shrinkToFit="1"/>
    </xf>
    <xf numFmtId="0" fontId="1" fillId="0" borderId="0" xfId="3" applyFont="1" applyFill="1" applyBorder="1" applyAlignment="1">
      <alignment horizontal="center" vertical="center" wrapText="1"/>
    </xf>
    <xf numFmtId="180" fontId="1" fillId="0" borderId="0" xfId="3" applyNumberFormat="1" applyFont="1" applyFill="1" applyBorder="1" applyAlignment="1">
      <alignment vertical="center" wrapText="1"/>
    </xf>
    <xf numFmtId="180" fontId="1" fillId="0" borderId="10" xfId="3" applyNumberFormat="1" applyFont="1" applyFill="1" applyBorder="1" applyAlignment="1">
      <alignment vertical="center" wrapText="1"/>
    </xf>
    <xf numFmtId="0" fontId="1" fillId="0" borderId="0" xfId="2" applyFont="1" applyFill="1" applyBorder="1" applyAlignment="1">
      <alignment horizontal="center" vertical="center"/>
    </xf>
    <xf numFmtId="0" fontId="1" fillId="0" borderId="10" xfId="3" applyFont="1" applyFill="1" applyBorder="1" applyAlignment="1">
      <alignment vertical="center"/>
    </xf>
    <xf numFmtId="0" fontId="1" fillId="0" borderId="15" xfId="3" applyFont="1" applyFill="1" applyBorder="1" applyAlignment="1">
      <alignment horizontal="center" vertical="center" wrapText="1"/>
    </xf>
    <xf numFmtId="0" fontId="1" fillId="0" borderId="13" xfId="2" applyFont="1" applyFill="1" applyBorder="1" applyAlignment="1">
      <alignment horizontal="center" vertical="center" wrapText="1"/>
    </xf>
    <xf numFmtId="0" fontId="8" fillId="0" borderId="13" xfId="2" applyFont="1" applyFill="1" applyBorder="1" applyAlignment="1" applyProtection="1">
      <alignment horizontal="center" vertical="center" shrinkToFit="1"/>
      <protection locked="0"/>
    </xf>
    <xf numFmtId="0" fontId="1" fillId="0" borderId="13" xfId="2" applyFont="1" applyFill="1" applyBorder="1" applyAlignment="1" applyProtection="1">
      <alignment horizontal="center" vertical="center"/>
      <protection locked="0"/>
    </xf>
    <xf numFmtId="0" fontId="8" fillId="0" borderId="13" xfId="2" applyFont="1" applyFill="1" applyBorder="1" applyAlignment="1">
      <alignment horizontal="center" vertical="center" shrinkToFit="1"/>
    </xf>
    <xf numFmtId="0" fontId="1" fillId="0" borderId="0" xfId="2" applyFont="1" applyFill="1" applyBorder="1" applyAlignment="1">
      <alignment horizontal="right" vertical="center"/>
    </xf>
    <xf numFmtId="0" fontId="1" fillId="0" borderId="0" xfId="3" applyFont="1" applyFill="1" applyBorder="1" applyAlignment="1">
      <alignment horizontal="right" vertical="center"/>
    </xf>
    <xf numFmtId="180" fontId="1" fillId="0" borderId="0" xfId="2" applyNumberFormat="1" applyFont="1" applyFill="1" applyBorder="1" applyAlignment="1">
      <alignment vertical="center" wrapText="1"/>
    </xf>
    <xf numFmtId="0" fontId="1" fillId="0" borderId="0" xfId="3" applyFont="1" applyFill="1" applyBorder="1" applyAlignment="1">
      <alignment vertical="center"/>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26" fillId="0" borderId="0" xfId="2" applyFont="1" applyFill="1" applyBorder="1" applyAlignment="1">
      <alignment vertical="center"/>
    </xf>
    <xf numFmtId="0" fontId="26" fillId="0" borderId="0" xfId="2" applyFont="1" applyFill="1" applyBorder="1" applyAlignment="1" applyProtection="1">
      <alignment vertical="center"/>
      <protection locked="0"/>
    </xf>
    <xf numFmtId="0" fontId="26" fillId="0" borderId="0" xfId="3" applyFont="1" applyFill="1" applyBorder="1" applyAlignment="1" applyProtection="1">
      <alignment vertical="center"/>
      <protection locked="0"/>
    </xf>
    <xf numFmtId="0" fontId="1" fillId="0" borderId="6" xfId="2" applyFont="1" applyFill="1" applyBorder="1" applyAlignment="1">
      <alignment horizontal="center" vertical="center" shrinkToFit="1"/>
    </xf>
    <xf numFmtId="0" fontId="1" fillId="0" borderId="40" xfId="2" applyFont="1" applyFill="1" applyBorder="1" applyAlignment="1" applyProtection="1">
      <alignment vertical="center" wrapText="1"/>
      <protection locked="0"/>
    </xf>
    <xf numFmtId="0" fontId="1" fillId="0" borderId="41" xfId="2" applyFont="1" applyFill="1" applyBorder="1" applyAlignment="1" applyProtection="1">
      <alignment vertical="center" wrapText="1"/>
      <protection locked="0"/>
    </xf>
    <xf numFmtId="0" fontId="1" fillId="0" borderId="42" xfId="2" applyFont="1" applyFill="1" applyBorder="1" applyAlignment="1" applyProtection="1">
      <alignment vertical="center" wrapText="1"/>
      <protection locked="0"/>
    </xf>
    <xf numFmtId="20" fontId="1" fillId="0" borderId="8" xfId="3" applyNumberFormat="1" applyFont="1" applyFill="1" applyBorder="1" applyAlignment="1">
      <alignment horizontal="center" vertical="center"/>
    </xf>
    <xf numFmtId="20" fontId="1" fillId="0" borderId="12" xfId="3" applyNumberFormat="1" applyFont="1" applyFill="1" applyBorder="1" applyAlignment="1">
      <alignment horizontal="center" vertical="center"/>
    </xf>
    <xf numFmtId="0" fontId="1" fillId="0" borderId="43" xfId="2" applyFont="1" applyFill="1" applyBorder="1" applyAlignment="1" applyProtection="1">
      <alignment vertical="center" shrinkToFit="1"/>
      <protection locked="0"/>
    </xf>
    <xf numFmtId="0" fontId="1" fillId="0" borderId="44" xfId="2" applyFont="1" applyFill="1" applyBorder="1" applyAlignment="1" applyProtection="1">
      <alignment vertical="center" shrinkToFit="1"/>
      <protection locked="0"/>
    </xf>
    <xf numFmtId="0" fontId="1" fillId="0" borderId="45" xfId="2" applyFont="1" applyFill="1" applyBorder="1" applyAlignment="1" applyProtection="1">
      <alignment vertical="center" shrinkToFit="1"/>
      <protection locked="0"/>
    </xf>
    <xf numFmtId="0" fontId="1" fillId="0" borderId="1" xfId="2" applyFont="1" applyFill="1" applyBorder="1" applyAlignment="1">
      <alignment horizontal="center" vertical="center"/>
    </xf>
    <xf numFmtId="179" fontId="1" fillId="0" borderId="8" xfId="2" applyNumberFormat="1" applyFont="1" applyFill="1" applyBorder="1" applyAlignment="1">
      <alignment horizontal="center" vertical="center" shrinkToFit="1"/>
    </xf>
    <xf numFmtId="179" fontId="1" fillId="0" borderId="12" xfId="2" applyNumberFormat="1" applyFont="1" applyFill="1" applyBorder="1" applyAlignment="1">
      <alignment horizontal="center" vertical="center" shrinkToFit="1"/>
    </xf>
    <xf numFmtId="0" fontId="1" fillId="0" borderId="8" xfId="2" applyFont="1" applyFill="1" applyBorder="1" applyAlignment="1">
      <alignment horizontal="center" vertical="center"/>
    </xf>
    <xf numFmtId="0" fontId="1" fillId="0" borderId="12" xfId="2" applyFont="1" applyFill="1" applyBorder="1" applyAlignment="1">
      <alignment horizontal="center" vertical="center"/>
    </xf>
    <xf numFmtId="0" fontId="1" fillId="0" borderId="5"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9" xfId="2" applyFont="1" applyFill="1" applyBorder="1" applyAlignment="1">
      <alignment horizontal="center" vertical="center"/>
    </xf>
    <xf numFmtId="0" fontId="23" fillId="0" borderId="8"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1" fillId="0" borderId="43" xfId="2" applyFont="1" applyFill="1" applyBorder="1" applyAlignment="1">
      <alignment horizontal="center" vertical="center" shrinkToFit="1"/>
    </xf>
    <xf numFmtId="0" fontId="1" fillId="0" borderId="44" xfId="2" applyFont="1" applyFill="1" applyBorder="1" applyAlignment="1">
      <alignment horizontal="center" vertical="center" shrinkToFit="1"/>
    </xf>
    <xf numFmtId="0" fontId="1" fillId="0" borderId="44" xfId="2" applyFont="1" applyFill="1" applyBorder="1" applyAlignment="1">
      <alignment horizontal="center" vertical="center" wrapText="1" shrinkToFit="1"/>
    </xf>
    <xf numFmtId="0" fontId="1" fillId="0" borderId="45" xfId="2" applyFont="1" applyFill="1" applyBorder="1" applyAlignment="1">
      <alignment horizontal="center" vertical="center" shrinkToFit="1"/>
    </xf>
    <xf numFmtId="0" fontId="1" fillId="0" borderId="8" xfId="2" applyFont="1" applyFill="1" applyBorder="1" applyAlignment="1">
      <alignment horizontal="center" vertical="center" shrinkToFit="1"/>
    </xf>
    <xf numFmtId="0" fontId="1" fillId="0" borderId="12" xfId="2" applyFont="1" applyFill="1" applyBorder="1" applyAlignment="1">
      <alignment horizontal="center" vertical="center" shrinkToFit="1"/>
    </xf>
    <xf numFmtId="0" fontId="1" fillId="0" borderId="6"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5"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22" fillId="0" borderId="0" xfId="2" applyFont="1" applyFill="1" applyAlignment="1">
      <alignment horizontal="center" vertical="center"/>
    </xf>
    <xf numFmtId="0" fontId="7" fillId="0" borderId="2" xfId="2" applyFont="1" applyFill="1" applyBorder="1" applyAlignment="1">
      <alignment horizontal="center" vertical="center" wrapText="1" shrinkToFit="1"/>
    </xf>
    <xf numFmtId="0" fontId="7" fillId="0" borderId="3" xfId="2" applyFont="1" applyFill="1" applyBorder="1" applyAlignment="1">
      <alignment horizontal="center" vertical="center" wrapText="1" shrinkToFit="1"/>
    </xf>
    <xf numFmtId="0" fontId="7" fillId="0" borderId="4" xfId="2" applyFont="1" applyFill="1" applyBorder="1" applyAlignment="1">
      <alignment horizontal="center" vertical="center" wrapText="1" shrinkToFit="1"/>
    </xf>
    <xf numFmtId="0" fontId="7" fillId="0" borderId="1" xfId="2" applyFont="1" applyFill="1" applyBorder="1" applyAlignment="1">
      <alignment horizontal="center" vertical="center"/>
    </xf>
    <xf numFmtId="0" fontId="1" fillId="0" borderId="0" xfId="2" applyFont="1" applyFill="1" applyBorder="1" applyAlignment="1" applyProtection="1">
      <alignment horizontal="center" vertical="center" wrapText="1"/>
      <protection locked="0"/>
    </xf>
    <xf numFmtId="0" fontId="8" fillId="0" borderId="0" xfId="2" applyFont="1" applyFill="1" applyAlignment="1" applyProtection="1">
      <alignment horizontal="center" vertical="center"/>
      <protection locked="0"/>
    </xf>
    <xf numFmtId="0" fontId="8" fillId="0" borderId="0" xfId="2" applyFont="1" applyFill="1" applyAlignment="1">
      <alignment horizontal="center" vertical="center"/>
    </xf>
    <xf numFmtId="0" fontId="8" fillId="0" borderId="2"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1" xfId="2" applyFont="1" applyFill="1" applyBorder="1" applyAlignment="1">
      <alignment horizontal="center" vertical="center"/>
    </xf>
    <xf numFmtId="0" fontId="6" fillId="0" borderId="0" xfId="3" applyFont="1" applyFill="1" applyBorder="1" applyAlignment="1" applyProtection="1">
      <alignment horizontal="center" vertical="center" shrinkToFit="1"/>
      <protection locked="0"/>
    </xf>
    <xf numFmtId="0" fontId="32" fillId="0" borderId="0" xfId="2" applyFont="1" applyFill="1" applyAlignment="1">
      <alignment horizontal="center" vertical="center"/>
    </xf>
    <xf numFmtId="0" fontId="33" fillId="0" borderId="2" xfId="2" applyFont="1" applyFill="1" applyBorder="1" applyAlignment="1">
      <alignment horizontal="center" vertical="center" wrapText="1" shrinkToFit="1"/>
    </xf>
    <xf numFmtId="0" fontId="33" fillId="0" borderId="3" xfId="2" applyFont="1" applyFill="1" applyBorder="1" applyAlignment="1">
      <alignment horizontal="center" vertical="center" wrapText="1" shrinkToFit="1"/>
    </xf>
    <xf numFmtId="0" fontId="33" fillId="0" borderId="4" xfId="2" applyFont="1" applyFill="1" applyBorder="1" applyAlignment="1">
      <alignment horizontal="center" vertical="center" wrapText="1" shrinkToFit="1"/>
    </xf>
    <xf numFmtId="0" fontId="8" fillId="2" borderId="0" xfId="2" applyFont="1" applyFill="1" applyAlignment="1" applyProtection="1">
      <alignment horizontal="center" vertical="center"/>
      <protection locked="0"/>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33" fillId="0" borderId="1" xfId="2" applyFont="1" applyFill="1" applyBorder="1" applyAlignment="1">
      <alignment horizontal="center" vertical="center"/>
    </xf>
    <xf numFmtId="0" fontId="1" fillId="2" borderId="40" xfId="2" applyFont="1" applyFill="1" applyBorder="1" applyAlignment="1" applyProtection="1">
      <alignment vertical="center" wrapText="1"/>
      <protection locked="0"/>
    </xf>
    <xf numFmtId="0" fontId="1" fillId="2" borderId="41" xfId="2" applyFont="1" applyFill="1" applyBorder="1" applyAlignment="1" applyProtection="1">
      <alignment vertical="center" wrapText="1"/>
      <protection locked="0"/>
    </xf>
    <xf numFmtId="0" fontId="1" fillId="2" borderId="42" xfId="2" applyFont="1" applyFill="1" applyBorder="1" applyAlignment="1" applyProtection="1">
      <alignment vertical="center" wrapText="1"/>
      <protection locked="0"/>
    </xf>
    <xf numFmtId="0" fontId="1" fillId="2" borderId="43" xfId="2" applyFont="1" applyFill="1" applyBorder="1" applyAlignment="1" applyProtection="1">
      <alignment vertical="center" shrinkToFit="1"/>
      <protection locked="0"/>
    </xf>
    <xf numFmtId="0" fontId="1" fillId="2" borderId="44" xfId="2" applyFont="1" applyFill="1" applyBorder="1" applyAlignment="1" applyProtection="1">
      <alignment vertical="center" shrinkToFit="1"/>
      <protection locked="0"/>
    </xf>
    <xf numFmtId="0" fontId="1" fillId="2" borderId="45" xfId="2" applyFont="1" applyFill="1" applyBorder="1" applyAlignment="1" applyProtection="1">
      <alignment vertical="center" shrinkToFit="1"/>
      <protection locked="0"/>
    </xf>
    <xf numFmtId="0" fontId="21" fillId="0" borderId="13" xfId="2" applyFont="1" applyFill="1" applyBorder="1" applyAlignment="1">
      <alignment horizontal="center" vertical="center" wrapText="1"/>
    </xf>
    <xf numFmtId="0" fontId="26" fillId="2" borderId="0" xfId="2" applyFont="1" applyFill="1" applyBorder="1" applyAlignment="1">
      <alignment vertical="center"/>
    </xf>
    <xf numFmtId="0" fontId="26" fillId="2" borderId="0" xfId="2" applyFont="1" applyFill="1" applyBorder="1" applyAlignment="1" applyProtection="1">
      <alignment vertical="center"/>
      <protection locked="0"/>
    </xf>
    <xf numFmtId="0" fontId="26" fillId="2" borderId="0" xfId="3" applyFont="1" applyFill="1" applyBorder="1" applyAlignment="1" applyProtection="1">
      <alignment vertical="center"/>
      <protection locked="0"/>
    </xf>
    <xf numFmtId="0" fontId="1" fillId="0" borderId="2" xfId="2" applyFont="1" applyFill="1" applyBorder="1" applyAlignment="1">
      <alignment horizontal="center" vertical="center" wrapText="1" shrinkToFit="1"/>
    </xf>
    <xf numFmtId="0" fontId="1" fillId="0" borderId="3" xfId="2" applyFont="1" applyFill="1" applyBorder="1" applyAlignment="1">
      <alignment horizontal="center" vertical="center" wrapText="1" shrinkToFit="1"/>
    </xf>
    <xf numFmtId="0" fontId="1" fillId="0" borderId="4" xfId="2" applyFont="1" applyFill="1" applyBorder="1" applyAlignment="1">
      <alignment horizontal="center" vertical="center" wrapText="1"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1" fillId="0" borderId="5" xfId="3" applyFont="1" applyFill="1" applyBorder="1" applyAlignment="1">
      <alignment horizontal="center" vertical="center" wrapText="1"/>
    </xf>
    <xf numFmtId="0" fontId="1" fillId="0" borderId="9" xfId="3" applyFont="1" applyFill="1" applyBorder="1" applyAlignment="1">
      <alignment horizontal="center" vertical="center" wrapText="1"/>
    </xf>
    <xf numFmtId="0" fontId="1" fillId="0" borderId="10" xfId="2" applyFont="1" applyFill="1" applyBorder="1" applyAlignment="1" applyProtection="1">
      <alignment horizontal="center" vertical="center"/>
      <protection locked="0"/>
    </xf>
    <xf numFmtId="0" fontId="8" fillId="0" borderId="10" xfId="2" applyFont="1" applyFill="1" applyBorder="1" applyAlignment="1" applyProtection="1">
      <alignment horizontal="center" vertical="center" shrinkToFit="1"/>
      <protection locked="0"/>
    </xf>
    <xf numFmtId="0" fontId="8" fillId="0" borderId="10" xfId="2" applyFont="1" applyFill="1" applyBorder="1" applyAlignment="1">
      <alignment horizontal="center" vertical="center" shrinkToFit="1"/>
    </xf>
    <xf numFmtId="0" fontId="1" fillId="0" borderId="1" xfId="2"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shrinkToFit="1"/>
      <protection locked="0"/>
    </xf>
    <xf numFmtId="180" fontId="1" fillId="0" borderId="5" xfId="2" applyNumberFormat="1" applyFont="1" applyFill="1" applyBorder="1" applyAlignment="1">
      <alignment vertical="center" wrapText="1"/>
    </xf>
    <xf numFmtId="180" fontId="1" fillId="0" borderId="6" xfId="2" applyNumberFormat="1" applyFont="1" applyFill="1" applyBorder="1" applyAlignment="1">
      <alignment vertical="center" wrapText="1"/>
    </xf>
    <xf numFmtId="180" fontId="1" fillId="0" borderId="14" xfId="2" applyNumberFormat="1" applyFont="1" applyFill="1" applyBorder="1" applyAlignment="1">
      <alignment vertical="center" wrapText="1"/>
    </xf>
    <xf numFmtId="0" fontId="1" fillId="0" borderId="4" xfId="2" applyFont="1" applyFill="1" applyBorder="1" applyAlignment="1">
      <alignment horizontal="center" vertical="center"/>
    </xf>
    <xf numFmtId="0" fontId="1" fillId="0" borderId="4" xfId="3" applyFont="1" applyFill="1" applyBorder="1" applyAlignment="1">
      <alignment vertical="center"/>
    </xf>
    <xf numFmtId="0" fontId="1" fillId="0" borderId="8" xfId="2" applyFont="1" applyFill="1" applyBorder="1" applyAlignment="1">
      <alignment horizontal="center" vertical="center" wrapText="1"/>
    </xf>
    <xf numFmtId="0" fontId="1" fillId="0" borderId="12" xfId="2" applyFont="1" applyFill="1" applyBorder="1" applyAlignment="1">
      <alignment horizontal="center" vertical="center" wrapText="1"/>
    </xf>
    <xf numFmtId="0" fontId="1" fillId="0" borderId="1" xfId="2" applyFont="1" applyFill="1" applyBorder="1" applyAlignment="1">
      <alignment horizontal="center" vertical="center" shrinkToFit="1"/>
    </xf>
    <xf numFmtId="180" fontId="21" fillId="0" borderId="51" xfId="2" applyNumberFormat="1" applyFont="1" applyFill="1" applyBorder="1" applyAlignment="1">
      <alignment horizontal="center" vertical="center" shrinkToFit="1"/>
    </xf>
    <xf numFmtId="0" fontId="1" fillId="0" borderId="47" xfId="2" applyFont="1" applyFill="1" applyBorder="1" applyAlignment="1">
      <alignment horizontal="center" vertical="center"/>
    </xf>
    <xf numFmtId="180" fontId="1" fillId="0" borderId="47" xfId="2" applyNumberFormat="1" applyFont="1" applyFill="1" applyBorder="1" applyAlignment="1">
      <alignment vertical="center" shrinkToFit="1"/>
    </xf>
    <xf numFmtId="180" fontId="1" fillId="0" borderId="48" xfId="2" applyNumberFormat="1" applyFont="1" applyFill="1" applyBorder="1" applyAlignment="1">
      <alignment vertical="center" shrinkToFit="1"/>
    </xf>
    <xf numFmtId="180" fontId="1" fillId="0" borderId="49" xfId="2" applyNumberFormat="1" applyFont="1" applyFill="1" applyBorder="1" applyAlignment="1">
      <alignment vertical="center" shrinkToFit="1"/>
    </xf>
    <xf numFmtId="0" fontId="1" fillId="0" borderId="51" xfId="2" applyFont="1" applyFill="1" applyBorder="1" applyAlignment="1">
      <alignment horizontal="center" vertical="center"/>
    </xf>
    <xf numFmtId="180" fontId="1" fillId="0" borderId="51" xfId="2" applyNumberFormat="1" applyFont="1" applyFill="1" applyBorder="1" applyAlignment="1">
      <alignment vertical="center" shrinkToFit="1"/>
    </xf>
    <xf numFmtId="0" fontId="1" fillId="0" borderId="47" xfId="2" applyFont="1" applyFill="1" applyBorder="1" applyAlignment="1">
      <alignment horizontal="center" vertical="center" shrinkToFit="1"/>
    </xf>
    <xf numFmtId="180" fontId="1" fillId="0" borderId="5" xfId="3" applyNumberFormat="1" applyFont="1" applyFill="1" applyBorder="1" applyAlignment="1">
      <alignment vertical="center" wrapText="1"/>
    </xf>
    <xf numFmtId="180" fontId="1" fillId="0" borderId="6" xfId="3" applyNumberFormat="1" applyFont="1" applyFill="1" applyBorder="1" applyAlignment="1">
      <alignment vertical="center" wrapText="1"/>
    </xf>
    <xf numFmtId="180" fontId="1" fillId="0" borderId="9" xfId="3" applyNumberFormat="1" applyFont="1" applyFill="1" applyBorder="1" applyAlignment="1">
      <alignment vertical="center" wrapText="1"/>
    </xf>
    <xf numFmtId="0" fontId="1" fillId="0" borderId="15" xfId="2" applyFont="1" applyFill="1" applyBorder="1" applyAlignment="1">
      <alignment horizontal="right" vertical="center"/>
    </xf>
    <xf numFmtId="0" fontId="1" fillId="0" borderId="15" xfId="3" applyFont="1" applyFill="1" applyBorder="1" applyAlignment="1">
      <alignment horizontal="right" vertical="center"/>
    </xf>
    <xf numFmtId="0" fontId="1" fillId="0" borderId="11" xfId="2" applyFont="1" applyFill="1" applyBorder="1" applyAlignment="1">
      <alignment horizontal="center" vertical="center"/>
    </xf>
    <xf numFmtId="0" fontId="1" fillId="0" borderId="8"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46" xfId="2" applyFont="1" applyFill="1" applyBorder="1" applyAlignment="1">
      <alignment horizontal="center" vertical="center" shrinkToFit="1"/>
    </xf>
    <xf numFmtId="180" fontId="1" fillId="0" borderId="46" xfId="2" applyNumberFormat="1" applyFont="1" applyFill="1" applyBorder="1" applyAlignment="1">
      <alignment vertical="center" shrinkToFit="1"/>
    </xf>
    <xf numFmtId="0" fontId="1" fillId="0" borderId="1" xfId="2" applyFont="1" applyFill="1" applyBorder="1" applyAlignment="1" applyProtection="1">
      <alignment horizontal="left" vertical="center" wrapText="1"/>
      <protection locked="0"/>
    </xf>
    <xf numFmtId="0" fontId="7" fillId="0" borderId="1" xfId="2" applyFont="1" applyFill="1" applyBorder="1" applyAlignment="1">
      <alignment horizontal="center" vertical="center" shrinkToFit="1"/>
    </xf>
    <xf numFmtId="0" fontId="12" fillId="0" borderId="0" xfId="2" applyFont="1" applyFill="1" applyBorder="1" applyAlignment="1">
      <alignment horizontal="left" vertical="top" wrapText="1"/>
    </xf>
    <xf numFmtId="180" fontId="21" fillId="0" borderId="51" xfId="2" applyNumberFormat="1" applyFont="1" applyFill="1" applyBorder="1" applyAlignment="1">
      <alignment horizontal="center" vertical="center"/>
    </xf>
    <xf numFmtId="0" fontId="28" fillId="0" borderId="0" xfId="2" applyFont="1" applyFill="1" applyBorder="1" applyAlignment="1">
      <alignment horizontal="left" vertical="top" wrapText="1"/>
    </xf>
    <xf numFmtId="0" fontId="5" fillId="0" borderId="0" xfId="3" applyFont="1" applyFill="1" applyBorder="1" applyAlignment="1">
      <alignment horizontal="left" wrapText="1"/>
    </xf>
    <xf numFmtId="0" fontId="1" fillId="0" borderId="0" xfId="3" applyFont="1" applyAlignment="1">
      <alignment horizontal="left" wrapText="1"/>
    </xf>
    <xf numFmtId="0" fontId="15" fillId="0" borderId="29" xfId="3" applyFont="1" applyFill="1" applyBorder="1" applyAlignment="1">
      <alignment horizontal="left" vertical="top" wrapText="1"/>
    </xf>
    <xf numFmtId="0" fontId="15" fillId="0" borderId="23" xfId="3" applyFont="1" applyFill="1" applyBorder="1" applyAlignment="1">
      <alignment horizontal="left" vertical="top" wrapText="1"/>
    </xf>
    <xf numFmtId="0" fontId="15" fillId="0" borderId="33" xfId="3" applyFont="1" applyFill="1" applyBorder="1" applyAlignment="1">
      <alignment horizontal="left" vertical="top" wrapText="1"/>
    </xf>
    <xf numFmtId="0" fontId="7" fillId="0" borderId="0" xfId="3" applyFont="1" applyFill="1" applyAlignment="1">
      <alignment horizontal="center" vertical="center"/>
    </xf>
    <xf numFmtId="0" fontId="11" fillId="0" borderId="13" xfId="3" applyFont="1" applyFill="1" applyBorder="1" applyAlignment="1">
      <alignment horizontal="center" vertical="center" shrinkToFit="1"/>
    </xf>
    <xf numFmtId="0" fontId="13" fillId="0" borderId="29" xfId="3" applyFont="1" applyFill="1" applyBorder="1" applyAlignment="1">
      <alignment horizontal="left" vertical="top" wrapText="1"/>
    </xf>
    <xf numFmtId="0" fontId="1" fillId="0" borderId="23" xfId="3" applyFill="1" applyBorder="1" applyAlignment="1">
      <alignment vertical="center"/>
    </xf>
    <xf numFmtId="0" fontId="1" fillId="0" borderId="25" xfId="3" applyFill="1" applyBorder="1" applyAlignment="1">
      <alignment vertical="center"/>
    </xf>
    <xf numFmtId="0" fontId="13" fillId="0" borderId="29" xfId="3" applyFont="1" applyFill="1" applyBorder="1" applyAlignment="1">
      <alignment vertical="top" wrapText="1"/>
    </xf>
    <xf numFmtId="0" fontId="1" fillId="0" borderId="23" xfId="3" applyFill="1" applyBorder="1" applyAlignment="1">
      <alignment vertical="top" wrapText="1"/>
    </xf>
    <xf numFmtId="0" fontId="1" fillId="0" borderId="33" xfId="3" applyFill="1" applyBorder="1" applyAlignment="1">
      <alignment vertical="top" wrapText="1"/>
    </xf>
    <xf numFmtId="0" fontId="1" fillId="0" borderId="23" xfId="3" applyFill="1" applyBorder="1" applyAlignment="1">
      <alignment vertical="top"/>
    </xf>
    <xf numFmtId="0" fontId="1" fillId="0" borderId="25" xfId="3" applyFill="1" applyBorder="1" applyAlignment="1">
      <alignment vertical="top"/>
    </xf>
  </cellXfs>
  <cellStyles count="12">
    <cellStyle name="Calc Currency (0)" xfId="6" xr:uid="{00000000-0005-0000-0000-000000000000}"/>
    <cellStyle name="Header1" xfId="7" xr:uid="{00000000-0005-0000-0000-000001000000}"/>
    <cellStyle name="Header2" xfId="8" xr:uid="{00000000-0005-0000-0000-000002000000}"/>
    <cellStyle name="Normal_#18-Internet" xfId="9" xr:uid="{00000000-0005-0000-0000-000003000000}"/>
    <cellStyle name="桁区切り 2" xfId="5" xr:uid="{00000000-0005-0000-0000-000004000000}"/>
    <cellStyle name="標準" xfId="0" builtinId="0"/>
    <cellStyle name="標準 2" xfId="3" xr:uid="{00000000-0005-0000-0000-000006000000}"/>
    <cellStyle name="標準 3" xfId="1" xr:uid="{00000000-0005-0000-0000-000007000000}"/>
    <cellStyle name="標準 3 2" xfId="10" xr:uid="{00000000-0005-0000-0000-000008000000}"/>
    <cellStyle name="標準 4" xfId="11" xr:uid="{4A976063-731C-4F27-80B1-0E9116E35CC5}"/>
    <cellStyle name="標準_01_21" xfId="4" xr:uid="{00000000-0005-0000-0000-000009000000}"/>
    <cellStyle name="標準_謝金単価表・支出依頼書" xfId="2" xr:uid="{00000000-0005-0000-0000-00000B00000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257175</xdr:colOff>
      <xdr:row>29</xdr:row>
      <xdr:rowOff>342900</xdr:rowOff>
    </xdr:from>
    <xdr:to>
      <xdr:col>12</xdr:col>
      <xdr:colOff>304800</xdr:colOff>
      <xdr:row>31</xdr:row>
      <xdr:rowOff>38100</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4343400" y="9953625"/>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twoCellAnchor>
    <xdr:from>
      <xdr:col>11</xdr:col>
      <xdr:colOff>257175</xdr:colOff>
      <xdr:row>31</xdr:row>
      <xdr:rowOff>66675</xdr:rowOff>
    </xdr:from>
    <xdr:to>
      <xdr:col>12</xdr:col>
      <xdr:colOff>304800</xdr:colOff>
      <xdr:row>33</xdr:row>
      <xdr:rowOff>38100</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4343400" y="10439400"/>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oneCellAnchor>
    <xdr:from>
      <xdr:col>0</xdr:col>
      <xdr:colOff>73104</xdr:colOff>
      <xdr:row>0</xdr:row>
      <xdr:rowOff>97504</xdr:rowOff>
    </xdr:from>
    <xdr:ext cx="1107996" cy="60734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104" y="97504"/>
          <a:ext cx="1107996"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361950</xdr:colOff>
      <xdr:row>7</xdr:row>
      <xdr:rowOff>276225</xdr:rowOff>
    </xdr:from>
    <xdr:to>
      <xdr:col>8</xdr:col>
      <xdr:colOff>628650</xdr:colOff>
      <xdr:row>7</xdr:row>
      <xdr:rowOff>819150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810000" y="2352675"/>
          <a:ext cx="2381250" cy="5429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令和３年分の税額表と同じです。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9DA5-A22C-4687-86B5-8A52F5ED80AB}">
  <sheetPr>
    <tabColor rgb="FFFF0000"/>
    <pageSetUpPr fitToPage="1"/>
  </sheetPr>
  <dimension ref="A1:AZ41"/>
  <sheetViews>
    <sheetView tabSelected="1" view="pageBreakPreview" zoomScale="70" zoomScaleNormal="70" zoomScaleSheetLayoutView="70" workbookViewId="0">
      <selection activeCell="AB39" sqref="AB39:AX39"/>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6"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230" bestFit="1" customWidth="1"/>
    <col min="30" max="30" width="7.25" style="230" customWidth="1"/>
    <col min="31" max="33" width="7.25" style="230"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0.100000000000001" customHeight="1" x14ac:dyDescent="0.15">
      <c r="A1" s="156" t="s">
        <v>186</v>
      </c>
      <c r="AC1" s="239"/>
      <c r="AD1" s="239"/>
      <c r="AE1" s="239"/>
      <c r="AF1" s="239"/>
      <c r="AG1" s="239"/>
    </row>
    <row r="2" spans="1:52" ht="28.5" x14ac:dyDescent="0.15">
      <c r="A2" s="323" t="s">
        <v>171</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197"/>
      <c r="AZ2" s="198"/>
    </row>
    <row r="3" spans="1:52" ht="13.5" customHeight="1" x14ac:dyDescent="0.15">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197"/>
      <c r="AZ3" s="198"/>
    </row>
    <row r="4" spans="1:52" ht="27" customHeight="1" x14ac:dyDescent="0.15">
      <c r="A4" s="99"/>
      <c r="B4" s="99"/>
      <c r="D4" s="99"/>
      <c r="F4" s="99"/>
      <c r="H4" s="99"/>
      <c r="J4" s="324" t="s">
        <v>172</v>
      </c>
      <c r="K4" s="325"/>
      <c r="L4" s="326"/>
      <c r="M4" s="254" t="s">
        <v>135</v>
      </c>
      <c r="N4" s="218"/>
      <c r="O4" s="121"/>
      <c r="P4" s="121"/>
      <c r="Q4" s="121"/>
      <c r="R4" s="327" t="s">
        <v>170</v>
      </c>
      <c r="S4" s="327"/>
      <c r="T4" s="327"/>
      <c r="U4" s="327" t="s">
        <v>180</v>
      </c>
      <c r="V4" s="327"/>
      <c r="W4" s="327"/>
      <c r="X4" s="327"/>
      <c r="Y4" s="3"/>
      <c r="Z4" s="3"/>
      <c r="AA4" s="3"/>
      <c r="AB4" s="4"/>
      <c r="AC4" s="155"/>
      <c r="AD4" s="155"/>
      <c r="AE4" s="131"/>
      <c r="AF4" s="131"/>
      <c r="AG4" s="131"/>
      <c r="AH4" s="131"/>
      <c r="AI4" s="131"/>
      <c r="AJ4" s="131"/>
      <c r="AK4" s="131"/>
      <c r="AL4" s="131"/>
      <c r="AM4" s="131"/>
      <c r="AN4" s="131"/>
      <c r="AO4" s="109"/>
      <c r="AR4" s="96"/>
      <c r="AS4" s="97"/>
      <c r="AT4" s="328"/>
      <c r="AU4" s="328"/>
      <c r="AY4" s="197"/>
      <c r="AZ4" s="199"/>
    </row>
    <row r="5" spans="1:52" ht="28.5" customHeight="1" x14ac:dyDescent="0.15">
      <c r="A5" s="329"/>
      <c r="B5" s="329"/>
      <c r="C5" s="329"/>
      <c r="D5" s="330" t="s">
        <v>3</v>
      </c>
      <c r="E5" s="330"/>
      <c r="F5" s="329"/>
      <c r="G5" s="329"/>
      <c r="H5" s="329"/>
      <c r="I5" s="156" t="s">
        <v>4</v>
      </c>
      <c r="J5" s="331"/>
      <c r="K5" s="332"/>
      <c r="L5" s="333"/>
      <c r="M5" s="259"/>
      <c r="N5" s="218"/>
      <c r="O5" s="218"/>
      <c r="P5" s="218"/>
      <c r="Q5" s="118"/>
      <c r="R5" s="334"/>
      <c r="S5" s="334"/>
      <c r="T5" s="334"/>
      <c r="U5" s="255" t="s">
        <v>181</v>
      </c>
      <c r="V5" s="256" t="s">
        <v>182</v>
      </c>
      <c r="W5" s="257" t="s">
        <v>181</v>
      </c>
      <c r="X5" s="258" t="s">
        <v>183</v>
      </c>
      <c r="Y5" s="230"/>
      <c r="AA5" s="151"/>
      <c r="AE5" s="132"/>
      <c r="AF5" s="132"/>
      <c r="AG5" s="132"/>
      <c r="AH5" s="132"/>
      <c r="AI5" s="132"/>
      <c r="AJ5" s="132"/>
      <c r="AK5" s="132"/>
      <c r="AL5" s="132"/>
      <c r="AM5" s="132"/>
      <c r="AN5" s="132"/>
      <c r="AO5" s="133"/>
      <c r="AP5" s="133"/>
      <c r="AR5" s="230"/>
      <c r="AS5" s="96"/>
      <c r="AT5" s="335"/>
      <c r="AU5" s="335"/>
      <c r="AV5" s="230"/>
      <c r="AY5" s="158"/>
    </row>
    <row r="6" spans="1:52" ht="13.5" customHeight="1" x14ac:dyDescent="0.15">
      <c r="AS6" s="98"/>
      <c r="AT6" s="230"/>
      <c r="AU6" s="230"/>
      <c r="AV6" s="230"/>
      <c r="AW6" s="230"/>
    </row>
    <row r="7" spans="1:52" s="1" customFormat="1" ht="13.5" customHeight="1" x14ac:dyDescent="0.15">
      <c r="A7" s="300" t="s">
        <v>5</v>
      </c>
      <c r="B7" s="313" t="s">
        <v>13</v>
      </c>
      <c r="C7" s="302" t="s">
        <v>7</v>
      </c>
      <c r="D7" s="315"/>
      <c r="E7" s="315"/>
      <c r="F7" s="315"/>
      <c r="G7" s="315"/>
      <c r="H7" s="315"/>
      <c r="I7" s="316"/>
      <c r="J7" s="317" t="s">
        <v>6</v>
      </c>
      <c r="K7" s="318"/>
      <c r="L7" s="319"/>
      <c r="M7" s="305" t="s">
        <v>8</v>
      </c>
      <c r="N7" s="305" t="s">
        <v>15</v>
      </c>
      <c r="O7" s="307" t="s">
        <v>14</v>
      </c>
      <c r="P7" s="307" t="s">
        <v>123</v>
      </c>
      <c r="Q7" s="134"/>
      <c r="R7" s="300" t="s">
        <v>5</v>
      </c>
      <c r="S7" s="313" t="s">
        <v>13</v>
      </c>
      <c r="T7" s="302" t="s">
        <v>7</v>
      </c>
      <c r="U7" s="315"/>
      <c r="V7" s="315"/>
      <c r="W7" s="315"/>
      <c r="X7" s="315"/>
      <c r="Y7" s="315"/>
      <c r="Z7" s="316"/>
      <c r="AA7" s="317" t="s">
        <v>6</v>
      </c>
      <c r="AB7" s="318"/>
      <c r="AC7" s="319"/>
      <c r="AD7" s="305" t="s">
        <v>8</v>
      </c>
      <c r="AE7" s="305" t="s">
        <v>15</v>
      </c>
      <c r="AF7" s="307" t="s">
        <v>14</v>
      </c>
      <c r="AG7" s="307" t="s">
        <v>123</v>
      </c>
      <c r="AH7" s="135"/>
      <c r="AI7" s="300" t="s">
        <v>5</v>
      </c>
      <c r="AJ7" s="313" t="s">
        <v>13</v>
      </c>
      <c r="AK7" s="302" t="s">
        <v>7</v>
      </c>
      <c r="AL7" s="315"/>
      <c r="AM7" s="315"/>
      <c r="AN7" s="315"/>
      <c r="AO7" s="315"/>
      <c r="AP7" s="315"/>
      <c r="AQ7" s="316"/>
      <c r="AR7" s="317" t="s">
        <v>6</v>
      </c>
      <c r="AS7" s="318"/>
      <c r="AT7" s="319"/>
      <c r="AU7" s="305" t="s">
        <v>8</v>
      </c>
      <c r="AV7" s="305" t="s">
        <v>15</v>
      </c>
      <c r="AW7" s="307" t="s">
        <v>14</v>
      </c>
      <c r="AX7" s="307" t="s">
        <v>123</v>
      </c>
    </row>
    <row r="8" spans="1:52" s="1" customFormat="1" ht="30" customHeight="1" x14ac:dyDescent="0.15">
      <c r="A8" s="301"/>
      <c r="B8" s="314"/>
      <c r="C8" s="309" t="s">
        <v>142</v>
      </c>
      <c r="D8" s="310"/>
      <c r="E8" s="310"/>
      <c r="F8" s="310"/>
      <c r="G8" s="310"/>
      <c r="H8" s="311" t="s">
        <v>159</v>
      </c>
      <c r="I8" s="312"/>
      <c r="J8" s="320"/>
      <c r="K8" s="321"/>
      <c r="L8" s="322"/>
      <c r="M8" s="306"/>
      <c r="N8" s="306"/>
      <c r="O8" s="308"/>
      <c r="P8" s="308"/>
      <c r="Q8" s="139"/>
      <c r="R8" s="301"/>
      <c r="S8" s="314"/>
      <c r="T8" s="309" t="s">
        <v>142</v>
      </c>
      <c r="U8" s="310"/>
      <c r="V8" s="310"/>
      <c r="W8" s="310"/>
      <c r="X8" s="310"/>
      <c r="Y8" s="311" t="s">
        <v>159</v>
      </c>
      <c r="Z8" s="312"/>
      <c r="AA8" s="320"/>
      <c r="AB8" s="321"/>
      <c r="AC8" s="322"/>
      <c r="AD8" s="306"/>
      <c r="AE8" s="306"/>
      <c r="AF8" s="308"/>
      <c r="AG8" s="308"/>
      <c r="AH8" s="231"/>
      <c r="AI8" s="301"/>
      <c r="AJ8" s="314"/>
      <c r="AK8" s="309" t="s">
        <v>142</v>
      </c>
      <c r="AL8" s="310"/>
      <c r="AM8" s="310"/>
      <c r="AN8" s="310"/>
      <c r="AO8" s="310"/>
      <c r="AP8" s="311" t="s">
        <v>159</v>
      </c>
      <c r="AQ8" s="312"/>
      <c r="AR8" s="320"/>
      <c r="AS8" s="321"/>
      <c r="AT8" s="322"/>
      <c r="AU8" s="306"/>
      <c r="AV8" s="306"/>
      <c r="AW8" s="308"/>
      <c r="AX8" s="308"/>
    </row>
    <row r="9" spans="1:52" s="154" customFormat="1" ht="39.75" customHeight="1" x14ac:dyDescent="0.15">
      <c r="A9" s="302">
        <v>1</v>
      </c>
      <c r="B9" s="298" t="str">
        <f>IFERROR(DATE($A$5,$F$5,A9),"")</f>
        <v/>
      </c>
      <c r="C9" s="289"/>
      <c r="D9" s="290"/>
      <c r="E9" s="290"/>
      <c r="F9" s="290"/>
      <c r="G9" s="290"/>
      <c r="H9" s="290"/>
      <c r="I9" s="291"/>
      <c r="J9" s="246"/>
      <c r="K9" s="137" t="s">
        <v>0</v>
      </c>
      <c r="L9" s="247"/>
      <c r="M9" s="292" t="str">
        <f>IF(AND(J9="",L9=""),"",IFERROR(L9-J9-K10,""))</f>
        <v/>
      </c>
      <c r="N9" s="292" t="str">
        <f>IF(M9="","",IF(M9&gt;TIME(8,0,0),M9-TIME(8,0,0),0))</f>
        <v/>
      </c>
      <c r="O9" s="292" t="str">
        <f>IF(M9="","",IF(OR(AND(J9&gt;=$AZ$2,J9&lt;=$AZ$4),AND(L9&gt;=$AZ$2,L9&lt;=$AZ$4)),MIN(L9,MIN(L9,$AZ$4)-MAX(J9,$AZ$2)),TIME(0,0,0)))</f>
        <v/>
      </c>
      <c r="P9" s="292" t="str">
        <f>IF(M9="","",MIN(N9:O10))</f>
        <v/>
      </c>
      <c r="Q9" s="139"/>
      <c r="R9" s="302">
        <v>11</v>
      </c>
      <c r="S9" s="298" t="str">
        <f>IFERROR(DATE($A$5,$F$5,R9),"")</f>
        <v/>
      </c>
      <c r="T9" s="289"/>
      <c r="U9" s="290"/>
      <c r="V9" s="290"/>
      <c r="W9" s="290"/>
      <c r="X9" s="290"/>
      <c r="Y9" s="290"/>
      <c r="Z9" s="291"/>
      <c r="AA9" s="246"/>
      <c r="AB9" s="137" t="s">
        <v>164</v>
      </c>
      <c r="AC9" s="247"/>
      <c r="AD9" s="292" t="str">
        <f>IF(AND(AA9="",AC9=""),"",IFERROR(AC9-AA9-AB10,""))</f>
        <v/>
      </c>
      <c r="AE9" s="292" t="str">
        <f>IF(AD9="","",IF(AD9&gt;TIME(8,0,0),AD9-TIME(8,0,0),0))</f>
        <v/>
      </c>
      <c r="AF9" s="292" t="str">
        <f>IF(AD9="","",IF(OR(AND(AA9&gt;=$AZ$2,AA9&lt;=$AZ$4),AND(AC9&gt;=$AZ$2,AC9&lt;=$AZ$4)),MIN(AC9,MIN(AC9,$AZ$4)-MAX(AA9,$AZ$2)),TIME(0,0,0)))</f>
        <v/>
      </c>
      <c r="AG9" s="292" t="str">
        <f>IF(AD9="","",MIN(AE9:AF10))</f>
        <v/>
      </c>
      <c r="AH9" s="231"/>
      <c r="AI9" s="302">
        <v>21</v>
      </c>
      <c r="AJ9" s="298" t="str">
        <f>IFERROR(DATE($A$5,$F$5,AI9),"")</f>
        <v/>
      </c>
      <c r="AK9" s="289"/>
      <c r="AL9" s="290"/>
      <c r="AM9" s="290"/>
      <c r="AN9" s="290"/>
      <c r="AO9" s="290"/>
      <c r="AP9" s="290"/>
      <c r="AQ9" s="291"/>
      <c r="AR9" s="246"/>
      <c r="AS9" s="137" t="s">
        <v>0</v>
      </c>
      <c r="AT9" s="247"/>
      <c r="AU9" s="292" t="str">
        <f>IF(AND(AR9="",AT9=""),"",IFERROR(AT9-AR9-AS10,""))</f>
        <v/>
      </c>
      <c r="AV9" s="292" t="str">
        <f>IF(AU9="","",IF(AU9&gt;TIME(8,0,0),AU9-TIME(8,0,0),0))</f>
        <v/>
      </c>
      <c r="AW9" s="292" t="str">
        <f>IF(AU9="","",IF(OR(AND(AR9&gt;=$AZ$2,AR9&lt;=$AZ$4),AND(AT9&gt;=$AZ$2,AT9&lt;=$AZ$4)),MIN(AT9,MIN(AT9,$AZ$4)-MAX(AR9,$AZ$2)),TIME(0,0,0)))</f>
        <v/>
      </c>
      <c r="AX9" s="292" t="str">
        <f>IF(AU9="","",MIN(AV9:AW10))</f>
        <v/>
      </c>
    </row>
    <row r="10" spans="1:52" s="154" customFormat="1" ht="13.5" x14ac:dyDescent="0.15">
      <c r="A10" s="304"/>
      <c r="B10" s="299"/>
      <c r="C10" s="294"/>
      <c r="D10" s="295"/>
      <c r="E10" s="295"/>
      <c r="F10" s="295"/>
      <c r="G10" s="295"/>
      <c r="H10" s="295"/>
      <c r="I10" s="296"/>
      <c r="J10" s="140" t="s">
        <v>11</v>
      </c>
      <c r="K10" s="141"/>
      <c r="L10" s="142" t="s">
        <v>12</v>
      </c>
      <c r="M10" s="293"/>
      <c r="N10" s="293"/>
      <c r="O10" s="293"/>
      <c r="P10" s="293"/>
      <c r="Q10" s="139"/>
      <c r="R10" s="304"/>
      <c r="S10" s="299"/>
      <c r="T10" s="294"/>
      <c r="U10" s="295"/>
      <c r="V10" s="295"/>
      <c r="W10" s="295"/>
      <c r="X10" s="295"/>
      <c r="Y10" s="295"/>
      <c r="Z10" s="296"/>
      <c r="AA10" s="140" t="s">
        <v>11</v>
      </c>
      <c r="AB10" s="141"/>
      <c r="AC10" s="142" t="s">
        <v>165</v>
      </c>
      <c r="AD10" s="293"/>
      <c r="AE10" s="293"/>
      <c r="AF10" s="293"/>
      <c r="AG10" s="293"/>
      <c r="AH10" s="231"/>
      <c r="AI10" s="304"/>
      <c r="AJ10" s="299"/>
      <c r="AK10" s="294"/>
      <c r="AL10" s="295"/>
      <c r="AM10" s="295"/>
      <c r="AN10" s="295"/>
      <c r="AO10" s="295"/>
      <c r="AP10" s="295"/>
      <c r="AQ10" s="296"/>
      <c r="AR10" s="140" t="s">
        <v>11</v>
      </c>
      <c r="AS10" s="141"/>
      <c r="AT10" s="142" t="s">
        <v>12</v>
      </c>
      <c r="AU10" s="293"/>
      <c r="AV10" s="293"/>
      <c r="AW10" s="293"/>
      <c r="AX10" s="293"/>
    </row>
    <row r="11" spans="1:52" s="154" customFormat="1" ht="39.75" customHeight="1" x14ac:dyDescent="0.15">
      <c r="A11" s="302">
        <v>2</v>
      </c>
      <c r="B11" s="298" t="str">
        <f t="shared" ref="B11" si="0">IFERROR(DATE($A$5,$F$5,A11),"")</f>
        <v/>
      </c>
      <c r="C11" s="289"/>
      <c r="D11" s="290"/>
      <c r="E11" s="290"/>
      <c r="F11" s="290"/>
      <c r="G11" s="290"/>
      <c r="H11" s="290"/>
      <c r="I11" s="291"/>
      <c r="J11" s="246"/>
      <c r="K11" s="137" t="s">
        <v>164</v>
      </c>
      <c r="L11" s="247"/>
      <c r="M11" s="292" t="str">
        <f t="shared" ref="M11" si="1">IF(AND(J11="",L11=""),"",IFERROR(L11-J11-K12,""))</f>
        <v/>
      </c>
      <c r="N11" s="292" t="str">
        <f>IF(M11="","",IF(M11&gt;TIME(8,0,0),M11-TIME(8,0,0),0))</f>
        <v/>
      </c>
      <c r="O11" s="292" t="str">
        <f>IF(M11="","",IF(OR(AND(J11&gt;=$AZ$2,J11&lt;=$AZ$4),AND(L11&gt;=$AZ$2,L11&lt;=$AZ$4)),MIN(L11,MIN(L11,$AZ$4)-MAX(J11,$AZ$2)),TIME(0,0,0)))</f>
        <v/>
      </c>
      <c r="P11" s="292" t="str">
        <f>IF(M11="","",MIN(N11:O12))</f>
        <v/>
      </c>
      <c r="Q11" s="143"/>
      <c r="R11" s="302">
        <v>12</v>
      </c>
      <c r="S11" s="298" t="str">
        <f t="shared" ref="S11" si="2">IFERROR(DATE($A$5,$F$5,R11),"")</f>
        <v/>
      </c>
      <c r="T11" s="289"/>
      <c r="U11" s="290"/>
      <c r="V11" s="290"/>
      <c r="W11" s="290"/>
      <c r="X11" s="290"/>
      <c r="Y11" s="290"/>
      <c r="Z11" s="291"/>
      <c r="AA11" s="246"/>
      <c r="AB11" s="137" t="s">
        <v>164</v>
      </c>
      <c r="AC11" s="247"/>
      <c r="AD11" s="292" t="str">
        <f t="shared" ref="AD11" si="3">IF(AND(AA11="",AC11=""),"",IFERROR(AC11-AA11-AB12,""))</f>
        <v/>
      </c>
      <c r="AE11" s="292" t="str">
        <f>IF(AD11="","",IF(AD11&gt;TIME(8,0,0),AD11-TIME(8,0,0),0))</f>
        <v/>
      </c>
      <c r="AF11" s="292" t="str">
        <f>IF(AD11="","",IF(OR(AND(AA11&gt;=$AZ$2,AA11&lt;=$AZ$4),AND(AC11&gt;=$AZ$2,AC11&lt;=$AZ$4)),MIN(AC11,MIN(AC11,$AZ$4)-MAX(AA11,$AZ$2)),TIME(0,0,0)))</f>
        <v/>
      </c>
      <c r="AG11" s="292" t="str">
        <f>IF(AD11="","",MIN(AE11:AF12))</f>
        <v/>
      </c>
      <c r="AH11" s="231"/>
      <c r="AI11" s="302">
        <v>22</v>
      </c>
      <c r="AJ11" s="298" t="str">
        <f t="shared" ref="AJ11" si="4">IFERROR(DATE($A$5,$F$5,AI11),"")</f>
        <v/>
      </c>
      <c r="AK11" s="289"/>
      <c r="AL11" s="290"/>
      <c r="AM11" s="290"/>
      <c r="AN11" s="290"/>
      <c r="AO11" s="290"/>
      <c r="AP11" s="290"/>
      <c r="AQ11" s="291"/>
      <c r="AR11" s="246"/>
      <c r="AS11" s="137" t="s">
        <v>0</v>
      </c>
      <c r="AT11" s="247"/>
      <c r="AU11" s="292" t="str">
        <f t="shared" ref="AU11" si="5">IF(AND(AR11="",AT11=""),"",IFERROR(AT11-AR11-AS12,""))</f>
        <v/>
      </c>
      <c r="AV11" s="292" t="str">
        <f>IF(AU11="","",IF(AU11&gt;TIME(8,0,0),AU11-TIME(8,0,0),0))</f>
        <v/>
      </c>
      <c r="AW11" s="292" t="str">
        <f>IF(AU11="","",IF(OR(AND(AR11&gt;=$AZ$2,AR11&lt;=$AZ$4),AND(AT11&gt;=$AZ$2,AT11&lt;=$AZ$4)),MIN(AT11,MIN(AT11,$AZ$4)-MAX(AR11,$AZ$2)),TIME(0,0,0)))</f>
        <v/>
      </c>
      <c r="AX11" s="292" t="str">
        <f>IF(AU11="","",MIN(AV11:AW12))</f>
        <v/>
      </c>
    </row>
    <row r="12" spans="1:52" s="154" customFormat="1" ht="13.5" x14ac:dyDescent="0.15">
      <c r="A12" s="304"/>
      <c r="B12" s="299"/>
      <c r="C12" s="294"/>
      <c r="D12" s="295"/>
      <c r="E12" s="295"/>
      <c r="F12" s="295"/>
      <c r="G12" s="295"/>
      <c r="H12" s="295"/>
      <c r="I12" s="296"/>
      <c r="J12" s="140" t="s">
        <v>11</v>
      </c>
      <c r="K12" s="141"/>
      <c r="L12" s="142" t="s">
        <v>165</v>
      </c>
      <c r="M12" s="293"/>
      <c r="N12" s="293"/>
      <c r="O12" s="293"/>
      <c r="P12" s="293"/>
      <c r="Q12" s="143"/>
      <c r="R12" s="304"/>
      <c r="S12" s="299"/>
      <c r="T12" s="294"/>
      <c r="U12" s="295"/>
      <c r="V12" s="295"/>
      <c r="W12" s="295"/>
      <c r="X12" s="295"/>
      <c r="Y12" s="295"/>
      <c r="Z12" s="296"/>
      <c r="AA12" s="140" t="s">
        <v>11</v>
      </c>
      <c r="AB12" s="141"/>
      <c r="AC12" s="142" t="s">
        <v>165</v>
      </c>
      <c r="AD12" s="293"/>
      <c r="AE12" s="293"/>
      <c r="AF12" s="293"/>
      <c r="AG12" s="293"/>
      <c r="AH12" s="231"/>
      <c r="AI12" s="304"/>
      <c r="AJ12" s="299"/>
      <c r="AK12" s="294"/>
      <c r="AL12" s="295"/>
      <c r="AM12" s="295"/>
      <c r="AN12" s="295"/>
      <c r="AO12" s="295"/>
      <c r="AP12" s="295"/>
      <c r="AQ12" s="296"/>
      <c r="AR12" s="140" t="s">
        <v>11</v>
      </c>
      <c r="AS12" s="141"/>
      <c r="AT12" s="142" t="s">
        <v>12</v>
      </c>
      <c r="AU12" s="293"/>
      <c r="AV12" s="293"/>
      <c r="AW12" s="293"/>
      <c r="AX12" s="293"/>
    </row>
    <row r="13" spans="1:52" s="154" customFormat="1" ht="39.75" customHeight="1" x14ac:dyDescent="0.15">
      <c r="A13" s="302">
        <v>3</v>
      </c>
      <c r="B13" s="298" t="str">
        <f t="shared" ref="B13" si="6">IFERROR(DATE($A$5,$F$5,A13),"")</f>
        <v/>
      </c>
      <c r="C13" s="289"/>
      <c r="D13" s="290"/>
      <c r="E13" s="290"/>
      <c r="F13" s="290"/>
      <c r="G13" s="290"/>
      <c r="H13" s="290"/>
      <c r="I13" s="291"/>
      <c r="J13" s="246"/>
      <c r="K13" s="137" t="s">
        <v>164</v>
      </c>
      <c r="L13" s="247"/>
      <c r="M13" s="292" t="str">
        <f t="shared" ref="M13" si="7">IF(AND(J13="",L13=""),"",IFERROR(L13-J13-K14,""))</f>
        <v/>
      </c>
      <c r="N13" s="292" t="str">
        <f>IF(M13="","",IF(M13&gt;TIME(8,0,0),M13-TIME(8,0,0),0))</f>
        <v/>
      </c>
      <c r="O13" s="292" t="str">
        <f>IF(M13="","",IF(OR(AND(J13&gt;=$AZ$2,J13&lt;=$AZ$4),AND(L13&gt;=$AZ$2,L13&lt;=$AZ$4)),MIN(L13,MIN(L13,$AZ$4)-MAX(J13,$AZ$2)),TIME(0,0,0)))</f>
        <v/>
      </c>
      <c r="P13" s="292" t="str">
        <f>IF(M13="","",MIN(N13:O14))</f>
        <v/>
      </c>
      <c r="Q13" s="143"/>
      <c r="R13" s="302">
        <v>13</v>
      </c>
      <c r="S13" s="298" t="str">
        <f t="shared" ref="S13" si="8">IFERROR(DATE($A$5,$F$5,R13),"")</f>
        <v/>
      </c>
      <c r="T13" s="289"/>
      <c r="U13" s="290"/>
      <c r="V13" s="290"/>
      <c r="W13" s="290"/>
      <c r="X13" s="290"/>
      <c r="Y13" s="290"/>
      <c r="Z13" s="291"/>
      <c r="AA13" s="246"/>
      <c r="AB13" s="137" t="s">
        <v>164</v>
      </c>
      <c r="AC13" s="247"/>
      <c r="AD13" s="292" t="str">
        <f t="shared" ref="AD13" si="9">IF(AND(AA13="",AC13=""),"",IFERROR(AC13-AA13-AB14,""))</f>
        <v/>
      </c>
      <c r="AE13" s="292" t="str">
        <f>IF(AD13="","",IF(AD13&gt;TIME(8,0,0),AD13-TIME(8,0,0),0))</f>
        <v/>
      </c>
      <c r="AF13" s="292" t="str">
        <f>IF(AD13="","",IF(OR(AND(AA13&gt;=$AZ$2,AA13&lt;=$AZ$4),AND(AC13&gt;=$AZ$2,AC13&lt;=$AZ$4)),MIN(AC13,MIN(AC13,$AZ$4)-MAX(AA13,$AZ$2)),TIME(0,0,0)))</f>
        <v/>
      </c>
      <c r="AG13" s="292" t="str">
        <f>IF(AD13="","",MIN(AE13:AF14))</f>
        <v/>
      </c>
      <c r="AH13" s="231"/>
      <c r="AI13" s="302">
        <v>23</v>
      </c>
      <c r="AJ13" s="298" t="str">
        <f t="shared" ref="AJ13" si="10">IFERROR(DATE($A$5,$F$5,AI13),"")</f>
        <v/>
      </c>
      <c r="AK13" s="289"/>
      <c r="AL13" s="290"/>
      <c r="AM13" s="290"/>
      <c r="AN13" s="290"/>
      <c r="AO13" s="290"/>
      <c r="AP13" s="290"/>
      <c r="AQ13" s="291"/>
      <c r="AR13" s="246"/>
      <c r="AS13" s="137" t="s">
        <v>0</v>
      </c>
      <c r="AT13" s="247"/>
      <c r="AU13" s="292" t="str">
        <f t="shared" ref="AU13" si="11">IF(AND(AR13="",AT13=""),"",IFERROR(AT13-AR13-AS14,""))</f>
        <v/>
      </c>
      <c r="AV13" s="292" t="str">
        <f>IF(AU13="","",IF(AU13&gt;TIME(8,0,0),AU13-TIME(8,0,0),0))</f>
        <v/>
      </c>
      <c r="AW13" s="292" t="str">
        <f>IF(AU13="","",IF(OR(AND(AR13&gt;=$AZ$2,AR13&lt;=$AZ$4),AND(AT13&gt;=$AZ$2,AT13&lt;=$AZ$4)),MIN(AT13,MIN(AT13,$AZ$4)-MAX(AR13,$AZ$2)),TIME(0,0,0)))</f>
        <v/>
      </c>
      <c r="AX13" s="292" t="str">
        <f>IF(AU13="","",MIN(AV13:AW14))</f>
        <v/>
      </c>
    </row>
    <row r="14" spans="1:52" s="154" customFormat="1" ht="13.5" x14ac:dyDescent="0.15">
      <c r="A14" s="304"/>
      <c r="B14" s="299"/>
      <c r="C14" s="294"/>
      <c r="D14" s="295"/>
      <c r="E14" s="295"/>
      <c r="F14" s="295"/>
      <c r="G14" s="295"/>
      <c r="H14" s="295"/>
      <c r="I14" s="296"/>
      <c r="J14" s="140" t="s">
        <v>11</v>
      </c>
      <c r="K14" s="141"/>
      <c r="L14" s="142" t="s">
        <v>165</v>
      </c>
      <c r="M14" s="293"/>
      <c r="N14" s="293"/>
      <c r="O14" s="293"/>
      <c r="P14" s="293"/>
      <c r="Q14" s="143"/>
      <c r="R14" s="304"/>
      <c r="S14" s="299"/>
      <c r="T14" s="294"/>
      <c r="U14" s="295"/>
      <c r="V14" s="295"/>
      <c r="W14" s="295"/>
      <c r="X14" s="295"/>
      <c r="Y14" s="295"/>
      <c r="Z14" s="296"/>
      <c r="AA14" s="140" t="s">
        <v>11</v>
      </c>
      <c r="AB14" s="141"/>
      <c r="AC14" s="142" t="s">
        <v>165</v>
      </c>
      <c r="AD14" s="293"/>
      <c r="AE14" s="293"/>
      <c r="AF14" s="293"/>
      <c r="AG14" s="293"/>
      <c r="AH14" s="231"/>
      <c r="AI14" s="304"/>
      <c r="AJ14" s="299"/>
      <c r="AK14" s="294"/>
      <c r="AL14" s="295"/>
      <c r="AM14" s="295"/>
      <c r="AN14" s="295"/>
      <c r="AO14" s="295"/>
      <c r="AP14" s="295"/>
      <c r="AQ14" s="296"/>
      <c r="AR14" s="140" t="s">
        <v>11</v>
      </c>
      <c r="AS14" s="141"/>
      <c r="AT14" s="142" t="s">
        <v>12</v>
      </c>
      <c r="AU14" s="293"/>
      <c r="AV14" s="293"/>
      <c r="AW14" s="293"/>
      <c r="AX14" s="293"/>
    </row>
    <row r="15" spans="1:52" s="154" customFormat="1" ht="39.75" customHeight="1" x14ac:dyDescent="0.15">
      <c r="A15" s="302">
        <v>4</v>
      </c>
      <c r="B15" s="298" t="str">
        <f t="shared" ref="B15" si="12">IFERROR(DATE($A$5,$F$5,A15),"")</f>
        <v/>
      </c>
      <c r="C15" s="289"/>
      <c r="D15" s="290"/>
      <c r="E15" s="290"/>
      <c r="F15" s="290"/>
      <c r="G15" s="290"/>
      <c r="H15" s="290"/>
      <c r="I15" s="291"/>
      <c r="J15" s="246"/>
      <c r="K15" s="137" t="s">
        <v>0</v>
      </c>
      <c r="L15" s="247"/>
      <c r="M15" s="292" t="str">
        <f t="shared" ref="M15" si="13">IF(AND(J15="",L15=""),"",IFERROR(L15-J15-K16,""))</f>
        <v/>
      </c>
      <c r="N15" s="292" t="str">
        <f>IF(M15="","",IF(M15&gt;TIME(8,0,0),M15-TIME(8,0,0),0))</f>
        <v/>
      </c>
      <c r="O15" s="292" t="str">
        <f>IF(M15="","",IF(OR(AND(J15&gt;=$AZ$2,J15&lt;=$AZ$4),AND(L15&gt;=$AZ$2,L15&lt;=$AZ$4)),MIN(L15,MIN(L15,$AZ$4)-MAX(J15,$AZ$2)),TIME(0,0,0)))</f>
        <v/>
      </c>
      <c r="P15" s="292" t="str">
        <f>IF(M15="","",MIN(N15:O16))</f>
        <v/>
      </c>
      <c r="Q15" s="143"/>
      <c r="R15" s="302">
        <v>14</v>
      </c>
      <c r="S15" s="298" t="str">
        <f t="shared" ref="S15" si="14">IFERROR(DATE($A$5,$F$5,R15),"")</f>
        <v/>
      </c>
      <c r="T15" s="289"/>
      <c r="U15" s="290"/>
      <c r="V15" s="290"/>
      <c r="W15" s="290"/>
      <c r="X15" s="290"/>
      <c r="Y15" s="290"/>
      <c r="Z15" s="291"/>
      <c r="AA15" s="246"/>
      <c r="AB15" s="137" t="s">
        <v>164</v>
      </c>
      <c r="AC15" s="247"/>
      <c r="AD15" s="292" t="str">
        <f t="shared" ref="AD15" si="15">IF(AND(AA15="",AC15=""),"",IFERROR(AC15-AA15-AB16,""))</f>
        <v/>
      </c>
      <c r="AE15" s="292" t="str">
        <f>IF(AD15="","",IF(AD15&gt;TIME(8,0,0),AD15-TIME(8,0,0),0))</f>
        <v/>
      </c>
      <c r="AF15" s="292" t="str">
        <f>IF(AD15="","",IF(OR(AND(AA15&gt;=$AZ$2,AA15&lt;=$AZ$4),AND(AC15&gt;=$AZ$2,AC15&lt;=$AZ$4)),MIN(AC15,MIN(AC15,$AZ$4)-MAX(AA15,$AZ$2)),TIME(0,0,0)))</f>
        <v/>
      </c>
      <c r="AG15" s="292" t="str">
        <f>IF(AD15="","",MIN(AE15:AF16))</f>
        <v/>
      </c>
      <c r="AH15" s="231"/>
      <c r="AI15" s="302">
        <v>24</v>
      </c>
      <c r="AJ15" s="298" t="str">
        <f t="shared" ref="AJ15" si="16">IFERROR(DATE($A$5,$F$5,AI15),"")</f>
        <v/>
      </c>
      <c r="AK15" s="289"/>
      <c r="AL15" s="290"/>
      <c r="AM15" s="290"/>
      <c r="AN15" s="290"/>
      <c r="AO15" s="290"/>
      <c r="AP15" s="290"/>
      <c r="AQ15" s="291"/>
      <c r="AR15" s="246"/>
      <c r="AS15" s="137" t="s">
        <v>0</v>
      </c>
      <c r="AT15" s="247"/>
      <c r="AU15" s="292" t="str">
        <f t="shared" ref="AU15" si="17">IF(AND(AR15="",AT15=""),"",IFERROR(AT15-AR15-AS16,""))</f>
        <v/>
      </c>
      <c r="AV15" s="292" t="str">
        <f>IF(AU15="","",IF(AU15&gt;TIME(8,0,0),AU15-TIME(8,0,0),0))</f>
        <v/>
      </c>
      <c r="AW15" s="292" t="str">
        <f>IF(AU15="","",IF(OR(AND(AR15&gt;=$AZ$2,AR15&lt;=$AZ$4),AND(AT15&gt;=$AZ$2,AT15&lt;=$AZ$4)),MIN(AT15,MIN(AT15,$AZ$4)-MAX(AR15,$AZ$2)),TIME(0,0,0)))</f>
        <v/>
      </c>
      <c r="AX15" s="292" t="str">
        <f>IF(AU15="","",MIN(AV15:AW16))</f>
        <v/>
      </c>
    </row>
    <row r="16" spans="1:52" s="154" customFormat="1" ht="13.5" x14ac:dyDescent="0.15">
      <c r="A16" s="304"/>
      <c r="B16" s="299"/>
      <c r="C16" s="294"/>
      <c r="D16" s="295"/>
      <c r="E16" s="295"/>
      <c r="F16" s="295"/>
      <c r="G16" s="295"/>
      <c r="H16" s="295"/>
      <c r="I16" s="296"/>
      <c r="J16" s="140" t="s">
        <v>11</v>
      </c>
      <c r="K16" s="141"/>
      <c r="L16" s="142" t="s">
        <v>12</v>
      </c>
      <c r="M16" s="293"/>
      <c r="N16" s="293"/>
      <c r="O16" s="293"/>
      <c r="P16" s="293"/>
      <c r="Q16" s="143"/>
      <c r="R16" s="304"/>
      <c r="S16" s="299"/>
      <c r="T16" s="294"/>
      <c r="U16" s="295"/>
      <c r="V16" s="295"/>
      <c r="W16" s="295"/>
      <c r="X16" s="295"/>
      <c r="Y16" s="295"/>
      <c r="Z16" s="296"/>
      <c r="AA16" s="140" t="s">
        <v>11</v>
      </c>
      <c r="AB16" s="141"/>
      <c r="AC16" s="142" t="s">
        <v>165</v>
      </c>
      <c r="AD16" s="293"/>
      <c r="AE16" s="293"/>
      <c r="AF16" s="293"/>
      <c r="AG16" s="293"/>
      <c r="AH16" s="231"/>
      <c r="AI16" s="304"/>
      <c r="AJ16" s="299"/>
      <c r="AK16" s="294"/>
      <c r="AL16" s="295"/>
      <c r="AM16" s="295"/>
      <c r="AN16" s="295"/>
      <c r="AO16" s="295"/>
      <c r="AP16" s="295"/>
      <c r="AQ16" s="296"/>
      <c r="AR16" s="140" t="s">
        <v>11</v>
      </c>
      <c r="AS16" s="141"/>
      <c r="AT16" s="142" t="s">
        <v>12</v>
      </c>
      <c r="AU16" s="293"/>
      <c r="AV16" s="293"/>
      <c r="AW16" s="293"/>
      <c r="AX16" s="293"/>
    </row>
    <row r="17" spans="1:50" s="154" customFormat="1" ht="39.75" customHeight="1" x14ac:dyDescent="0.15">
      <c r="A17" s="302">
        <v>5</v>
      </c>
      <c r="B17" s="298" t="str">
        <f t="shared" ref="B17" si="18">IFERROR(DATE($A$5,$F$5,A17),"")</f>
        <v/>
      </c>
      <c r="C17" s="289"/>
      <c r="D17" s="290"/>
      <c r="E17" s="290"/>
      <c r="F17" s="290"/>
      <c r="G17" s="290"/>
      <c r="H17" s="290"/>
      <c r="I17" s="291"/>
      <c r="J17" s="246"/>
      <c r="K17" s="137" t="s">
        <v>0</v>
      </c>
      <c r="L17" s="247"/>
      <c r="M17" s="292" t="str">
        <f t="shared" ref="M17" si="19">IF(AND(J17="",L17=""),"",IFERROR(L17-J17-K18,""))</f>
        <v/>
      </c>
      <c r="N17" s="292" t="str">
        <f>IF(M17="","",IF(M17&gt;TIME(8,0,0),M17-TIME(8,0,0),0))</f>
        <v/>
      </c>
      <c r="O17" s="292" t="str">
        <f>IF(M17="","",IF(OR(AND(J17&gt;=$AZ$2,J17&lt;=$AZ$4),AND(L17&gt;=$AZ$2,L17&lt;=$AZ$4)),MIN(L17,MIN(L17,$AZ$4)-MAX(J17,$AZ$2)),TIME(0,0,0)))</f>
        <v/>
      </c>
      <c r="P17" s="292" t="str">
        <f>IF(M17="","",MIN(N17:O18))</f>
        <v/>
      </c>
      <c r="Q17" s="143"/>
      <c r="R17" s="302">
        <v>15</v>
      </c>
      <c r="S17" s="298" t="str">
        <f t="shared" ref="S17" si="20">IFERROR(DATE($A$5,$F$5,R17),"")</f>
        <v/>
      </c>
      <c r="T17" s="289"/>
      <c r="U17" s="290"/>
      <c r="V17" s="290"/>
      <c r="W17" s="290"/>
      <c r="X17" s="290"/>
      <c r="Y17" s="290"/>
      <c r="Z17" s="291"/>
      <c r="AA17" s="246"/>
      <c r="AB17" s="137" t="s">
        <v>0</v>
      </c>
      <c r="AC17" s="247"/>
      <c r="AD17" s="292" t="str">
        <f t="shared" ref="AD17" si="21">IF(AND(AA17="",AC17=""),"",IFERROR(AC17-AA17-AB18,""))</f>
        <v/>
      </c>
      <c r="AE17" s="292" t="str">
        <f>IF(AD17="","",IF(AD17&gt;TIME(8,0,0),AD17-TIME(8,0,0),0))</f>
        <v/>
      </c>
      <c r="AF17" s="292" t="str">
        <f>IF(AD17="","",IF(OR(AND(AA17&gt;=$AZ$2,AA17&lt;=$AZ$4),AND(AC17&gt;=$AZ$2,AC17&lt;=$AZ$4)),MIN(AC17,MIN(AC17,$AZ$4)-MAX(AA17,$AZ$2)),TIME(0,0,0)))</f>
        <v/>
      </c>
      <c r="AG17" s="292" t="str">
        <f>IF(AD17="","",MIN(AE17:AF18))</f>
        <v/>
      </c>
      <c r="AH17" s="231"/>
      <c r="AI17" s="302">
        <v>25</v>
      </c>
      <c r="AJ17" s="298" t="str">
        <f t="shared" ref="AJ17" si="22">IFERROR(DATE($A$5,$F$5,AI17),"")</f>
        <v/>
      </c>
      <c r="AK17" s="289"/>
      <c r="AL17" s="290"/>
      <c r="AM17" s="290"/>
      <c r="AN17" s="290"/>
      <c r="AO17" s="290"/>
      <c r="AP17" s="290"/>
      <c r="AQ17" s="291"/>
      <c r="AR17" s="246"/>
      <c r="AS17" s="137" t="s">
        <v>0</v>
      </c>
      <c r="AT17" s="247"/>
      <c r="AU17" s="292" t="str">
        <f t="shared" ref="AU17" si="23">IF(AND(AR17="",AT17=""),"",IFERROR(AT17-AR17-AS18,""))</f>
        <v/>
      </c>
      <c r="AV17" s="292" t="str">
        <f>IF(AU17="","",IF(AU17&gt;TIME(8,0,0),AU17-TIME(8,0,0),0))</f>
        <v/>
      </c>
      <c r="AW17" s="292" t="str">
        <f>IF(AU17="","",IF(OR(AND(AR17&gt;=$AZ$2,AR17&lt;=$AZ$4),AND(AT17&gt;=$AZ$2,AT17&lt;=$AZ$4)),MIN(AT17,MIN(AT17,$AZ$4)-MAX(AR17,$AZ$2)),TIME(0,0,0)))</f>
        <v/>
      </c>
      <c r="AX17" s="292" t="str">
        <f>IF(AU17="","",MIN(AV17:AW18))</f>
        <v/>
      </c>
    </row>
    <row r="18" spans="1:50" s="154" customFormat="1" ht="13.5" x14ac:dyDescent="0.15">
      <c r="A18" s="304"/>
      <c r="B18" s="299"/>
      <c r="C18" s="294"/>
      <c r="D18" s="295"/>
      <c r="E18" s="295"/>
      <c r="F18" s="295"/>
      <c r="G18" s="295"/>
      <c r="H18" s="295"/>
      <c r="I18" s="296"/>
      <c r="J18" s="140" t="s">
        <v>11</v>
      </c>
      <c r="K18" s="141"/>
      <c r="L18" s="142" t="s">
        <v>12</v>
      </c>
      <c r="M18" s="293"/>
      <c r="N18" s="293"/>
      <c r="O18" s="293"/>
      <c r="P18" s="293"/>
      <c r="Q18" s="143"/>
      <c r="R18" s="304"/>
      <c r="S18" s="299"/>
      <c r="T18" s="294"/>
      <c r="U18" s="295"/>
      <c r="V18" s="295"/>
      <c r="W18" s="295"/>
      <c r="X18" s="295"/>
      <c r="Y18" s="295"/>
      <c r="Z18" s="296"/>
      <c r="AA18" s="140" t="s">
        <v>11</v>
      </c>
      <c r="AB18" s="141"/>
      <c r="AC18" s="142" t="s">
        <v>12</v>
      </c>
      <c r="AD18" s="293"/>
      <c r="AE18" s="293"/>
      <c r="AF18" s="293"/>
      <c r="AG18" s="293"/>
      <c r="AH18" s="231"/>
      <c r="AI18" s="304"/>
      <c r="AJ18" s="299"/>
      <c r="AK18" s="294"/>
      <c r="AL18" s="295"/>
      <c r="AM18" s="295"/>
      <c r="AN18" s="295"/>
      <c r="AO18" s="295"/>
      <c r="AP18" s="295"/>
      <c r="AQ18" s="296"/>
      <c r="AR18" s="140" t="s">
        <v>11</v>
      </c>
      <c r="AS18" s="141"/>
      <c r="AT18" s="142" t="s">
        <v>12</v>
      </c>
      <c r="AU18" s="293"/>
      <c r="AV18" s="293"/>
      <c r="AW18" s="293"/>
      <c r="AX18" s="293"/>
    </row>
    <row r="19" spans="1:50" s="154" customFormat="1" ht="39.75" customHeight="1" x14ac:dyDescent="0.15">
      <c r="A19" s="302">
        <v>6</v>
      </c>
      <c r="B19" s="298" t="str">
        <f t="shared" ref="B19" si="24">IFERROR(DATE($A$5,$F$5,A19),"")</f>
        <v/>
      </c>
      <c r="C19" s="289"/>
      <c r="D19" s="290"/>
      <c r="E19" s="290"/>
      <c r="F19" s="290"/>
      <c r="G19" s="290"/>
      <c r="H19" s="290"/>
      <c r="I19" s="291"/>
      <c r="J19" s="246"/>
      <c r="K19" s="137" t="s">
        <v>0</v>
      </c>
      <c r="L19" s="247"/>
      <c r="M19" s="292" t="str">
        <f t="shared" ref="M19" si="25">IF(AND(J19="",L19=""),"",IFERROR(L19-J19-K20,""))</f>
        <v/>
      </c>
      <c r="N19" s="292" t="str">
        <f>IF(M19="","",IF(M19&gt;TIME(8,0,0),M19-TIME(8,0,0),0))</f>
        <v/>
      </c>
      <c r="O19" s="292" t="str">
        <f>IF(M19="","",IF(OR(AND(J19&gt;=$AZ$2,J19&lt;=$AZ$4),AND(L19&gt;=$AZ$2,L19&lt;=$AZ$4)),MIN(L19,MIN(L19,$AZ$4)-MAX(J19,$AZ$2)),TIME(0,0,0)))</f>
        <v/>
      </c>
      <c r="P19" s="292" t="str">
        <f>IF(M19="","",MIN(N19:O20))</f>
        <v/>
      </c>
      <c r="Q19" s="143"/>
      <c r="R19" s="302">
        <v>16</v>
      </c>
      <c r="S19" s="298" t="str">
        <f t="shared" ref="S19" si="26">IFERROR(DATE($A$5,$F$5,R19),"")</f>
        <v/>
      </c>
      <c r="T19" s="289"/>
      <c r="U19" s="290"/>
      <c r="V19" s="290"/>
      <c r="W19" s="290"/>
      <c r="X19" s="290"/>
      <c r="Y19" s="290"/>
      <c r="Z19" s="291"/>
      <c r="AA19" s="246"/>
      <c r="AB19" s="137" t="s">
        <v>0</v>
      </c>
      <c r="AC19" s="247"/>
      <c r="AD19" s="292" t="str">
        <f t="shared" ref="AD19" si="27">IF(AND(AA19="",AC19=""),"",IFERROR(AC19-AA19-AB20,""))</f>
        <v/>
      </c>
      <c r="AE19" s="292" t="str">
        <f>IF(AD19="","",IF(AD19&gt;TIME(8,0,0),AD19-TIME(8,0,0),0))</f>
        <v/>
      </c>
      <c r="AF19" s="292" t="str">
        <f>IF(AD19="","",IF(OR(AND(AA19&gt;=$AZ$2,AA19&lt;=$AZ$4),AND(AC19&gt;=$AZ$2,AC19&lt;=$AZ$4)),MIN(AC19,MIN(AC19,$AZ$4)-MAX(AA19,$AZ$2)),TIME(0,0,0)))</f>
        <v/>
      </c>
      <c r="AG19" s="292" t="str">
        <f>IF(AD19="","",MIN(AE19:AF20))</f>
        <v/>
      </c>
      <c r="AH19" s="231"/>
      <c r="AI19" s="302">
        <v>26</v>
      </c>
      <c r="AJ19" s="298" t="str">
        <f t="shared" ref="AJ19" si="28">IFERROR(DATE($A$5,$F$5,AI19),"")</f>
        <v/>
      </c>
      <c r="AK19" s="289"/>
      <c r="AL19" s="290"/>
      <c r="AM19" s="290"/>
      <c r="AN19" s="290"/>
      <c r="AO19" s="290"/>
      <c r="AP19" s="290"/>
      <c r="AQ19" s="291"/>
      <c r="AR19" s="246"/>
      <c r="AS19" s="137" t="s">
        <v>0</v>
      </c>
      <c r="AT19" s="247"/>
      <c r="AU19" s="292" t="str">
        <f t="shared" ref="AU19" si="29">IF(AND(AR19="",AT19=""),"",IFERROR(AT19-AR19-AS20,""))</f>
        <v/>
      </c>
      <c r="AV19" s="292" t="str">
        <f>IF(AU19="","",IF(AU19&gt;TIME(8,0,0),AU19-TIME(8,0,0),0))</f>
        <v/>
      </c>
      <c r="AW19" s="292" t="str">
        <f>IF(AU19="","",IF(OR(AND(AR19&gt;=$AZ$2,AR19&lt;=$AZ$4),AND(AT19&gt;=$AZ$2,AT19&lt;=$AZ$4)),MIN(AT19,MIN(AT19,$AZ$4)-MAX(AR19,$AZ$2)),TIME(0,0,0)))</f>
        <v/>
      </c>
      <c r="AX19" s="292" t="str">
        <f>IF(AU19="","",MIN(AV19:AW20))</f>
        <v/>
      </c>
    </row>
    <row r="20" spans="1:50" s="154" customFormat="1" ht="13.5" x14ac:dyDescent="0.15">
      <c r="A20" s="304"/>
      <c r="B20" s="299"/>
      <c r="C20" s="294"/>
      <c r="D20" s="295"/>
      <c r="E20" s="295"/>
      <c r="F20" s="295"/>
      <c r="G20" s="295"/>
      <c r="H20" s="295"/>
      <c r="I20" s="296"/>
      <c r="J20" s="140" t="s">
        <v>11</v>
      </c>
      <c r="K20" s="141"/>
      <c r="L20" s="142" t="s">
        <v>12</v>
      </c>
      <c r="M20" s="293"/>
      <c r="N20" s="293"/>
      <c r="O20" s="293"/>
      <c r="P20" s="293"/>
      <c r="Q20" s="143"/>
      <c r="R20" s="304"/>
      <c r="S20" s="299"/>
      <c r="T20" s="294"/>
      <c r="U20" s="295"/>
      <c r="V20" s="295"/>
      <c r="W20" s="295"/>
      <c r="X20" s="295"/>
      <c r="Y20" s="295"/>
      <c r="Z20" s="296"/>
      <c r="AA20" s="140" t="s">
        <v>11</v>
      </c>
      <c r="AB20" s="141"/>
      <c r="AC20" s="142" t="s">
        <v>12</v>
      </c>
      <c r="AD20" s="293"/>
      <c r="AE20" s="293"/>
      <c r="AF20" s="293"/>
      <c r="AG20" s="293"/>
      <c r="AH20" s="231"/>
      <c r="AI20" s="304"/>
      <c r="AJ20" s="299"/>
      <c r="AK20" s="294"/>
      <c r="AL20" s="295"/>
      <c r="AM20" s="295"/>
      <c r="AN20" s="295"/>
      <c r="AO20" s="295"/>
      <c r="AP20" s="295"/>
      <c r="AQ20" s="296"/>
      <c r="AR20" s="140" t="s">
        <v>11</v>
      </c>
      <c r="AS20" s="141"/>
      <c r="AT20" s="142" t="s">
        <v>12</v>
      </c>
      <c r="AU20" s="293"/>
      <c r="AV20" s="293"/>
      <c r="AW20" s="293"/>
      <c r="AX20" s="293"/>
    </row>
    <row r="21" spans="1:50" s="154" customFormat="1" ht="39.75" customHeight="1" x14ac:dyDescent="0.15">
      <c r="A21" s="302">
        <v>7</v>
      </c>
      <c r="B21" s="298" t="str">
        <f t="shared" ref="B21" si="30">IFERROR(DATE($A$5,$F$5,A21),"")</f>
        <v/>
      </c>
      <c r="C21" s="289"/>
      <c r="D21" s="290"/>
      <c r="E21" s="290"/>
      <c r="F21" s="290"/>
      <c r="G21" s="290"/>
      <c r="H21" s="290"/>
      <c r="I21" s="291"/>
      <c r="J21" s="246"/>
      <c r="K21" s="137" t="s">
        <v>0</v>
      </c>
      <c r="L21" s="247"/>
      <c r="M21" s="292" t="str">
        <f t="shared" ref="M21" si="31">IF(AND(J21="",L21=""),"",IFERROR(L21-J21-K22,""))</f>
        <v/>
      </c>
      <c r="N21" s="292" t="str">
        <f>IF(M21="","",IF(M21&gt;TIME(8,0,0),M21-TIME(8,0,0),0))</f>
        <v/>
      </c>
      <c r="O21" s="292" t="str">
        <f>IF(M21="","",IF(OR(AND(J21&gt;=$AZ$2,J21&lt;=$AZ$4),AND(L21&gt;=$AZ$2,L21&lt;=$AZ$4)),MIN(L21,MIN(L21,$AZ$4)-MAX(J21,$AZ$2)),TIME(0,0,0)))</f>
        <v/>
      </c>
      <c r="P21" s="292" t="str">
        <f>IF(M21="","",MIN(N21:O22))</f>
        <v/>
      </c>
      <c r="Q21" s="143"/>
      <c r="R21" s="302">
        <v>17</v>
      </c>
      <c r="S21" s="298" t="str">
        <f t="shared" ref="S21" si="32">IFERROR(DATE($A$5,$F$5,R21),"")</f>
        <v/>
      </c>
      <c r="T21" s="289"/>
      <c r="U21" s="290"/>
      <c r="V21" s="290"/>
      <c r="W21" s="290"/>
      <c r="X21" s="290"/>
      <c r="Y21" s="290"/>
      <c r="Z21" s="291"/>
      <c r="AA21" s="246"/>
      <c r="AB21" s="137" t="s">
        <v>0</v>
      </c>
      <c r="AC21" s="247"/>
      <c r="AD21" s="292" t="str">
        <f t="shared" ref="AD21" si="33">IF(AND(AA21="",AC21=""),"",IFERROR(AC21-AA21-AB22,""))</f>
        <v/>
      </c>
      <c r="AE21" s="292" t="str">
        <f>IF(AD21="","",IF(AD21&gt;TIME(8,0,0),AD21-TIME(8,0,0),0))</f>
        <v/>
      </c>
      <c r="AF21" s="292" t="str">
        <f>IF(AD21="","",IF(OR(AND(AA21&gt;=$AZ$2,AA21&lt;=$AZ$4),AND(AC21&gt;=$AZ$2,AC21&lt;=$AZ$4)),MIN(AC21,MIN(AC21,$AZ$4)-MAX(AA21,$AZ$2)),TIME(0,0,0)))</f>
        <v/>
      </c>
      <c r="AG21" s="292" t="str">
        <f>IF(AD21="","",MIN(AE21:AF22))</f>
        <v/>
      </c>
      <c r="AH21" s="231"/>
      <c r="AI21" s="302">
        <v>27</v>
      </c>
      <c r="AJ21" s="298" t="str">
        <f t="shared" ref="AJ21" si="34">IFERROR(DATE($A$5,$F$5,AI21),"")</f>
        <v/>
      </c>
      <c r="AK21" s="289"/>
      <c r="AL21" s="290"/>
      <c r="AM21" s="290"/>
      <c r="AN21" s="290"/>
      <c r="AO21" s="290"/>
      <c r="AP21" s="290"/>
      <c r="AQ21" s="291"/>
      <c r="AR21" s="246"/>
      <c r="AS21" s="137" t="s">
        <v>0</v>
      </c>
      <c r="AT21" s="247"/>
      <c r="AU21" s="292" t="str">
        <f t="shared" ref="AU21" si="35">IF(AND(AR21="",AT21=""),"",IFERROR(AT21-AR21-AS22,""))</f>
        <v/>
      </c>
      <c r="AV21" s="292" t="str">
        <f>IF(AU21="","",IF(AU21&gt;TIME(8,0,0),AU21-TIME(8,0,0),0))</f>
        <v/>
      </c>
      <c r="AW21" s="292" t="str">
        <f>IF(AU21="","",IF(OR(AND(AR21&gt;=$AZ$2,AR21&lt;=$AZ$4),AND(AT21&gt;=$AZ$2,AT21&lt;=$AZ$4)),MIN(AT21,MIN(AT21,$AZ$4)-MAX(AR21,$AZ$2)),TIME(0,0,0)))</f>
        <v/>
      </c>
      <c r="AX21" s="292" t="str">
        <f>IF(AU21="","",MIN(AV21:AW22))</f>
        <v/>
      </c>
    </row>
    <row r="22" spans="1:50" s="154" customFormat="1" ht="13.5" x14ac:dyDescent="0.15">
      <c r="A22" s="304"/>
      <c r="B22" s="299"/>
      <c r="C22" s="294"/>
      <c r="D22" s="295"/>
      <c r="E22" s="295"/>
      <c r="F22" s="295"/>
      <c r="G22" s="295"/>
      <c r="H22" s="295"/>
      <c r="I22" s="296"/>
      <c r="J22" s="140" t="s">
        <v>11</v>
      </c>
      <c r="K22" s="141"/>
      <c r="L22" s="142" t="s">
        <v>12</v>
      </c>
      <c r="M22" s="293"/>
      <c r="N22" s="293"/>
      <c r="O22" s="293"/>
      <c r="P22" s="293"/>
      <c r="Q22" s="143"/>
      <c r="R22" s="304"/>
      <c r="S22" s="299"/>
      <c r="T22" s="294"/>
      <c r="U22" s="295"/>
      <c r="V22" s="295"/>
      <c r="W22" s="295"/>
      <c r="X22" s="295"/>
      <c r="Y22" s="295"/>
      <c r="Z22" s="296"/>
      <c r="AA22" s="140" t="s">
        <v>11</v>
      </c>
      <c r="AB22" s="141"/>
      <c r="AC22" s="142" t="s">
        <v>12</v>
      </c>
      <c r="AD22" s="293"/>
      <c r="AE22" s="293"/>
      <c r="AF22" s="293"/>
      <c r="AG22" s="293"/>
      <c r="AH22" s="231"/>
      <c r="AI22" s="304"/>
      <c r="AJ22" s="299"/>
      <c r="AK22" s="294"/>
      <c r="AL22" s="295"/>
      <c r="AM22" s="295"/>
      <c r="AN22" s="295"/>
      <c r="AO22" s="295"/>
      <c r="AP22" s="295"/>
      <c r="AQ22" s="296"/>
      <c r="AR22" s="140" t="s">
        <v>11</v>
      </c>
      <c r="AS22" s="141"/>
      <c r="AT22" s="142" t="s">
        <v>12</v>
      </c>
      <c r="AU22" s="293"/>
      <c r="AV22" s="293"/>
      <c r="AW22" s="293"/>
      <c r="AX22" s="293"/>
    </row>
    <row r="23" spans="1:50" s="154" customFormat="1" ht="39.75" customHeight="1" x14ac:dyDescent="0.15">
      <c r="A23" s="302">
        <v>8</v>
      </c>
      <c r="B23" s="298" t="str">
        <f t="shared" ref="B23" si="36">IFERROR(DATE($A$5,$F$5,A23),"")</f>
        <v/>
      </c>
      <c r="C23" s="289"/>
      <c r="D23" s="290"/>
      <c r="E23" s="290"/>
      <c r="F23" s="290"/>
      <c r="G23" s="290"/>
      <c r="H23" s="290"/>
      <c r="I23" s="291"/>
      <c r="J23" s="246"/>
      <c r="K23" s="137" t="s">
        <v>0</v>
      </c>
      <c r="L23" s="247"/>
      <c r="M23" s="292" t="str">
        <f t="shared" ref="M23" si="37">IF(AND(J23="",L23=""),"",IFERROR(L23-J23-K24,""))</f>
        <v/>
      </c>
      <c r="N23" s="292" t="str">
        <f>IF(M23="","",IF(M23&gt;TIME(8,0,0),M23-TIME(8,0,0),0))</f>
        <v/>
      </c>
      <c r="O23" s="292" t="str">
        <f>IF(M23="","",IF(OR(AND(J23&gt;=$AZ$2,J23&lt;=$AZ$4),AND(L23&gt;=$AZ$2,L23&lt;=$AZ$4)),MIN(L23,MIN(L23,$AZ$4)-MAX(J23,$AZ$2)),TIME(0,0,0)))</f>
        <v/>
      </c>
      <c r="P23" s="292" t="str">
        <f>IF(M23="","",MIN(N23:O24))</f>
        <v/>
      </c>
      <c r="Q23" s="143"/>
      <c r="R23" s="302">
        <v>18</v>
      </c>
      <c r="S23" s="298" t="str">
        <f t="shared" ref="S23" si="38">IFERROR(DATE($A$5,$F$5,R23),"")</f>
        <v/>
      </c>
      <c r="T23" s="289"/>
      <c r="U23" s="290"/>
      <c r="V23" s="290"/>
      <c r="W23" s="290"/>
      <c r="X23" s="290"/>
      <c r="Y23" s="290"/>
      <c r="Z23" s="291"/>
      <c r="AA23" s="246"/>
      <c r="AB23" s="137" t="s">
        <v>0</v>
      </c>
      <c r="AC23" s="247"/>
      <c r="AD23" s="292" t="str">
        <f t="shared" ref="AD23" si="39">IF(AND(AA23="",AC23=""),"",IFERROR(AC23-AA23-AB24,""))</f>
        <v/>
      </c>
      <c r="AE23" s="292" t="str">
        <f>IF(AD23="","",IF(AD23&gt;TIME(8,0,0),AD23-TIME(8,0,0),0))</f>
        <v/>
      </c>
      <c r="AF23" s="292" t="str">
        <f>IF(AD23="","",IF(OR(AND(AA23&gt;=$AZ$2,AA23&lt;=$AZ$4),AND(AC23&gt;=$AZ$2,AC23&lt;=$AZ$4)),MIN(AC23,MIN(AC23,$AZ$4)-MAX(AA23,$AZ$2)),TIME(0,0,0)))</f>
        <v/>
      </c>
      <c r="AG23" s="292" t="str">
        <f>IF(AD23="","",MIN(AE23:AF24))</f>
        <v/>
      </c>
      <c r="AH23" s="231"/>
      <c r="AI23" s="302">
        <v>28</v>
      </c>
      <c r="AJ23" s="298" t="str">
        <f t="shared" ref="AJ23" si="40">IFERROR(DATE($A$5,$F$5,AI23),"")</f>
        <v/>
      </c>
      <c r="AK23" s="289"/>
      <c r="AL23" s="290"/>
      <c r="AM23" s="290"/>
      <c r="AN23" s="290"/>
      <c r="AO23" s="290"/>
      <c r="AP23" s="290"/>
      <c r="AQ23" s="291"/>
      <c r="AR23" s="246"/>
      <c r="AS23" s="137" t="s">
        <v>0</v>
      </c>
      <c r="AT23" s="247"/>
      <c r="AU23" s="292" t="str">
        <f t="shared" ref="AU23" si="41">IF(AND(AR23="",AT23=""),"",IFERROR(AT23-AR23-AS24,""))</f>
        <v/>
      </c>
      <c r="AV23" s="292" t="str">
        <f>IF(AU23="","",IF(AU23&gt;TIME(8,0,0),AU23-TIME(8,0,0),0))</f>
        <v/>
      </c>
      <c r="AW23" s="292" t="str">
        <f>IF(AU23="","",IF(OR(AND(AR23&gt;=$AZ$2,AR23&lt;=$AZ$4),AND(AT23&gt;=$AZ$2,AT23&lt;=$AZ$4)),MIN(AT23,MIN(AT23,$AZ$4)-MAX(AR23,$AZ$2)),TIME(0,0,0)))</f>
        <v/>
      </c>
      <c r="AX23" s="292" t="str">
        <f>IF(AU23="","",MIN(AV23:AW24))</f>
        <v/>
      </c>
    </row>
    <row r="24" spans="1:50" s="154" customFormat="1" ht="13.5" x14ac:dyDescent="0.15">
      <c r="A24" s="304"/>
      <c r="B24" s="299"/>
      <c r="C24" s="294"/>
      <c r="D24" s="295"/>
      <c r="E24" s="295"/>
      <c r="F24" s="295"/>
      <c r="G24" s="295"/>
      <c r="H24" s="295"/>
      <c r="I24" s="296"/>
      <c r="J24" s="140" t="s">
        <v>11</v>
      </c>
      <c r="K24" s="141"/>
      <c r="L24" s="142" t="s">
        <v>12</v>
      </c>
      <c r="M24" s="293"/>
      <c r="N24" s="293"/>
      <c r="O24" s="293"/>
      <c r="P24" s="293"/>
      <c r="Q24" s="143"/>
      <c r="R24" s="304"/>
      <c r="S24" s="299"/>
      <c r="T24" s="294"/>
      <c r="U24" s="295"/>
      <c r="V24" s="295"/>
      <c r="W24" s="295"/>
      <c r="X24" s="295"/>
      <c r="Y24" s="295"/>
      <c r="Z24" s="296"/>
      <c r="AA24" s="140" t="s">
        <v>11</v>
      </c>
      <c r="AB24" s="141"/>
      <c r="AC24" s="142" t="s">
        <v>12</v>
      </c>
      <c r="AD24" s="293"/>
      <c r="AE24" s="293"/>
      <c r="AF24" s="293"/>
      <c r="AG24" s="293"/>
      <c r="AH24" s="231"/>
      <c r="AI24" s="304"/>
      <c r="AJ24" s="299"/>
      <c r="AK24" s="294"/>
      <c r="AL24" s="295"/>
      <c r="AM24" s="295"/>
      <c r="AN24" s="295"/>
      <c r="AO24" s="295"/>
      <c r="AP24" s="295"/>
      <c r="AQ24" s="296"/>
      <c r="AR24" s="140" t="s">
        <v>11</v>
      </c>
      <c r="AS24" s="141"/>
      <c r="AT24" s="142" t="s">
        <v>12</v>
      </c>
      <c r="AU24" s="293"/>
      <c r="AV24" s="293"/>
      <c r="AW24" s="293"/>
      <c r="AX24" s="293"/>
    </row>
    <row r="25" spans="1:50" s="154" customFormat="1" ht="39.75" customHeight="1" x14ac:dyDescent="0.15">
      <c r="A25" s="302">
        <v>9</v>
      </c>
      <c r="B25" s="298" t="str">
        <f t="shared" ref="B25" si="42">IFERROR(DATE($A$5,$F$5,A25),"")</f>
        <v/>
      </c>
      <c r="C25" s="289"/>
      <c r="D25" s="290"/>
      <c r="E25" s="290"/>
      <c r="F25" s="290"/>
      <c r="G25" s="290"/>
      <c r="H25" s="290"/>
      <c r="I25" s="291"/>
      <c r="J25" s="246"/>
      <c r="K25" s="137" t="s">
        <v>0</v>
      </c>
      <c r="L25" s="247"/>
      <c r="M25" s="292" t="str">
        <f t="shared" ref="M25" si="43">IF(AND(J25="",L25=""),"",IFERROR(L25-J25-K26,""))</f>
        <v/>
      </c>
      <c r="N25" s="292" t="str">
        <f>IF(M25="","",IF(M25&gt;TIME(8,0,0),M25-TIME(8,0,0),0))</f>
        <v/>
      </c>
      <c r="O25" s="292" t="str">
        <f>IF(M25="","",IF(OR(AND(J25&gt;=$AZ$2,J25&lt;=$AZ$4),AND(L25&gt;=$AZ$2,L25&lt;=$AZ$4)),MIN(L25,MIN(L25,$AZ$4)-MAX(J25,$AZ$2)),TIME(0,0,0)))</f>
        <v/>
      </c>
      <c r="P25" s="292" t="str">
        <f>IF(M25="","",MIN(N25:O26))</f>
        <v/>
      </c>
      <c r="Q25" s="143"/>
      <c r="R25" s="302">
        <v>19</v>
      </c>
      <c r="S25" s="298" t="str">
        <f t="shared" ref="S25" si="44">IFERROR(DATE($A$5,$F$5,R25),"")</f>
        <v/>
      </c>
      <c r="T25" s="289"/>
      <c r="U25" s="290"/>
      <c r="V25" s="290"/>
      <c r="W25" s="290"/>
      <c r="X25" s="290"/>
      <c r="Y25" s="290"/>
      <c r="Z25" s="291"/>
      <c r="AA25" s="246"/>
      <c r="AB25" s="137" t="s">
        <v>0</v>
      </c>
      <c r="AC25" s="247"/>
      <c r="AD25" s="292" t="str">
        <f t="shared" ref="AD25" si="45">IF(AND(AA25="",AC25=""),"",IFERROR(AC25-AA25-AB26,""))</f>
        <v/>
      </c>
      <c r="AE25" s="292" t="str">
        <f>IF(AD25="","",IF(AD25&gt;TIME(8,0,0),AD25-TIME(8,0,0),0))</f>
        <v/>
      </c>
      <c r="AF25" s="292" t="str">
        <f>IF(AD25="","",IF(OR(AND(AA25&gt;=$AZ$2,AA25&lt;=$AZ$4),AND(AC25&gt;=$AZ$2,AC25&lt;=$AZ$4)),MIN(AC25,MIN(AC25,$AZ$4)-MAX(AA25,$AZ$2)),TIME(0,0,0)))</f>
        <v/>
      </c>
      <c r="AG25" s="292" t="str">
        <f>IF(AD25="","",MIN(AE25:AF26))</f>
        <v/>
      </c>
      <c r="AH25" s="231"/>
      <c r="AI25" s="302">
        <v>29</v>
      </c>
      <c r="AJ25" s="298" t="str">
        <f t="shared" ref="AJ25" si="46">IFERROR(DATE($A$5,$F$5,AI25),"")</f>
        <v/>
      </c>
      <c r="AK25" s="289"/>
      <c r="AL25" s="290"/>
      <c r="AM25" s="290"/>
      <c r="AN25" s="290"/>
      <c r="AO25" s="290"/>
      <c r="AP25" s="290"/>
      <c r="AQ25" s="291"/>
      <c r="AR25" s="246"/>
      <c r="AS25" s="137" t="s">
        <v>0</v>
      </c>
      <c r="AT25" s="247"/>
      <c r="AU25" s="292" t="str">
        <f t="shared" ref="AU25" si="47">IF(AND(AR25="",AT25=""),"",IFERROR(AT25-AR25-AS26,""))</f>
        <v/>
      </c>
      <c r="AV25" s="292" t="str">
        <f>IF(AU25="","",IF(AU25&gt;TIME(8,0,0),AU25-TIME(8,0,0),0))</f>
        <v/>
      </c>
      <c r="AW25" s="292" t="str">
        <f>IF(AU25="","",IF(OR(AND(AR25&gt;=$AZ$2,AR25&lt;=$AZ$4),AND(AT25&gt;=$AZ$2,AT25&lt;=$AZ$4)),MIN(AT25,MIN(AT25,$AZ$4)-MAX(AR25,$AZ$2)),TIME(0,0,0)))</f>
        <v/>
      </c>
      <c r="AX25" s="292" t="str">
        <f>IF(AU25="","",MIN(AV25:AW26))</f>
        <v/>
      </c>
    </row>
    <row r="26" spans="1:50" s="154" customFormat="1" ht="13.5" x14ac:dyDescent="0.15">
      <c r="A26" s="304"/>
      <c r="B26" s="299"/>
      <c r="C26" s="294"/>
      <c r="D26" s="295"/>
      <c r="E26" s="295"/>
      <c r="F26" s="295"/>
      <c r="G26" s="295"/>
      <c r="H26" s="295"/>
      <c r="I26" s="296"/>
      <c r="J26" s="140" t="s">
        <v>11</v>
      </c>
      <c r="K26" s="141"/>
      <c r="L26" s="142" t="s">
        <v>12</v>
      </c>
      <c r="M26" s="293"/>
      <c r="N26" s="293"/>
      <c r="O26" s="293"/>
      <c r="P26" s="293"/>
      <c r="Q26" s="143"/>
      <c r="R26" s="304"/>
      <c r="S26" s="299"/>
      <c r="T26" s="294"/>
      <c r="U26" s="295"/>
      <c r="V26" s="295"/>
      <c r="W26" s="295"/>
      <c r="X26" s="295"/>
      <c r="Y26" s="295"/>
      <c r="Z26" s="296"/>
      <c r="AA26" s="140" t="s">
        <v>11</v>
      </c>
      <c r="AB26" s="141"/>
      <c r="AC26" s="142" t="s">
        <v>12</v>
      </c>
      <c r="AD26" s="293"/>
      <c r="AE26" s="293"/>
      <c r="AF26" s="293"/>
      <c r="AG26" s="293"/>
      <c r="AH26" s="231"/>
      <c r="AI26" s="304"/>
      <c r="AJ26" s="299"/>
      <c r="AK26" s="294"/>
      <c r="AL26" s="295"/>
      <c r="AM26" s="295"/>
      <c r="AN26" s="295"/>
      <c r="AO26" s="295"/>
      <c r="AP26" s="295"/>
      <c r="AQ26" s="296"/>
      <c r="AR26" s="140" t="s">
        <v>11</v>
      </c>
      <c r="AS26" s="141"/>
      <c r="AT26" s="142" t="s">
        <v>12</v>
      </c>
      <c r="AU26" s="293"/>
      <c r="AV26" s="293"/>
      <c r="AW26" s="293"/>
      <c r="AX26" s="293"/>
    </row>
    <row r="27" spans="1:50" s="154" customFormat="1" ht="39.75" customHeight="1" x14ac:dyDescent="0.15">
      <c r="A27" s="302">
        <v>10</v>
      </c>
      <c r="B27" s="298" t="str">
        <f t="shared" ref="B27" si="48">IFERROR(DATE($A$5,$F$5,A27),"")</f>
        <v/>
      </c>
      <c r="C27" s="289"/>
      <c r="D27" s="290"/>
      <c r="E27" s="290"/>
      <c r="F27" s="290"/>
      <c r="G27" s="290"/>
      <c r="H27" s="290"/>
      <c r="I27" s="291"/>
      <c r="J27" s="246"/>
      <c r="K27" s="137" t="s">
        <v>0</v>
      </c>
      <c r="L27" s="247"/>
      <c r="M27" s="292" t="str">
        <f t="shared" ref="M27" si="49">IF(AND(J27="",L27=""),"",IFERROR(L27-J27-K28,""))</f>
        <v/>
      </c>
      <c r="N27" s="292" t="str">
        <f>IF(M27="","",IF(M27&gt;TIME(8,0,0),M27-TIME(8,0,0),0))</f>
        <v/>
      </c>
      <c r="O27" s="292" t="str">
        <f>IF(M27="","",IF(OR(AND(J27&gt;=$AZ$2,J27&lt;=$AZ$4),AND(L27&gt;=$AZ$2,L27&lt;=$AZ$4)),MIN(L27,MIN(L27,$AZ$4)-MAX(J27,$AZ$2)),TIME(0,0,0)))</f>
        <v/>
      </c>
      <c r="P27" s="292" t="str">
        <f>IF(M27="","",MIN(N27:O28))</f>
        <v/>
      </c>
      <c r="Q27" s="231"/>
      <c r="R27" s="297">
        <v>20</v>
      </c>
      <c r="S27" s="298" t="str">
        <f t="shared" ref="S27" si="50">IFERROR(DATE($A$5,$F$5,R27),"")</f>
        <v/>
      </c>
      <c r="T27" s="289"/>
      <c r="U27" s="290"/>
      <c r="V27" s="290"/>
      <c r="W27" s="290"/>
      <c r="X27" s="290"/>
      <c r="Y27" s="290"/>
      <c r="Z27" s="291"/>
      <c r="AA27" s="246"/>
      <c r="AB27" s="137" t="s">
        <v>0</v>
      </c>
      <c r="AC27" s="247"/>
      <c r="AD27" s="292" t="str">
        <f t="shared" ref="AD27" si="51">IF(AND(AA27="",AC27=""),"",IFERROR(AC27-AA27-AB28,""))</f>
        <v/>
      </c>
      <c r="AE27" s="292" t="str">
        <f>IF(AD27="","",IF(AD27&gt;TIME(8,0,0),AD27-TIME(8,0,0),0))</f>
        <v/>
      </c>
      <c r="AF27" s="292" t="str">
        <f>IF(AD27="","",IF(OR(AND(AA27&gt;=$AZ$2,AA27&lt;=$AZ$4),AND(AC27&gt;=$AZ$2,AC27&lt;=$AZ$4)),MIN(AC27,MIN(AC27,$AZ$4)-MAX(AA27,$AZ$2)),TIME(0,0,0)))</f>
        <v/>
      </c>
      <c r="AG27" s="292" t="str">
        <f>IF(AD27="","",MIN(AE27:AF28))</f>
        <v/>
      </c>
      <c r="AH27" s="231"/>
      <c r="AI27" s="300">
        <v>30</v>
      </c>
      <c r="AJ27" s="298" t="str">
        <f t="shared" ref="AJ27" si="52">IFERROR(DATE($A$5,$F$5,AI27),"")</f>
        <v/>
      </c>
      <c r="AK27" s="289"/>
      <c r="AL27" s="290"/>
      <c r="AM27" s="290"/>
      <c r="AN27" s="290"/>
      <c r="AO27" s="290"/>
      <c r="AP27" s="290"/>
      <c r="AQ27" s="291"/>
      <c r="AR27" s="246"/>
      <c r="AS27" s="137" t="s">
        <v>0</v>
      </c>
      <c r="AT27" s="247"/>
      <c r="AU27" s="292" t="str">
        <f t="shared" ref="AU27:AU29" si="53">IF(AND(AR27="",AT27=""),"",IFERROR(AT27-AR27-AS28,""))</f>
        <v/>
      </c>
      <c r="AV27" s="292" t="str">
        <f>IF(AU27="","",IF(AU27&gt;TIME(8,0,0),AU27-TIME(8,0,0),0))</f>
        <v/>
      </c>
      <c r="AW27" s="292" t="str">
        <f>IF(AU27="","",IF(OR(AND(AR27&gt;=$AZ$2,AR27&lt;=$AZ$4),AND(AT27&gt;=$AZ$2,AT27&lt;=$AZ$4)),MIN(AT27,MIN(AT27,$AZ$4)-MAX(AR27,$AZ$2)),TIME(0,0,0)))</f>
        <v/>
      </c>
      <c r="AX27" s="292" t="str">
        <f>IF(AU27="","",MIN(AV27:AW28))</f>
        <v/>
      </c>
    </row>
    <row r="28" spans="1:50" s="154" customFormat="1" ht="13.5" x14ac:dyDescent="0.15">
      <c r="A28" s="303"/>
      <c r="B28" s="299"/>
      <c r="C28" s="294"/>
      <c r="D28" s="295"/>
      <c r="E28" s="295"/>
      <c r="F28" s="295"/>
      <c r="G28" s="295"/>
      <c r="H28" s="295"/>
      <c r="I28" s="296"/>
      <c r="J28" s="144" t="s">
        <v>11</v>
      </c>
      <c r="K28" s="145"/>
      <c r="L28" s="146" t="s">
        <v>12</v>
      </c>
      <c r="M28" s="293"/>
      <c r="N28" s="293"/>
      <c r="O28" s="293"/>
      <c r="P28" s="293"/>
      <c r="Q28" s="231"/>
      <c r="R28" s="300"/>
      <c r="S28" s="299"/>
      <c r="T28" s="294"/>
      <c r="U28" s="295"/>
      <c r="V28" s="295"/>
      <c r="W28" s="295"/>
      <c r="X28" s="295"/>
      <c r="Y28" s="295"/>
      <c r="Z28" s="296"/>
      <c r="AA28" s="144" t="s">
        <v>11</v>
      </c>
      <c r="AB28" s="145"/>
      <c r="AC28" s="146" t="s">
        <v>12</v>
      </c>
      <c r="AD28" s="293"/>
      <c r="AE28" s="293"/>
      <c r="AF28" s="293"/>
      <c r="AG28" s="293"/>
      <c r="AH28" s="231"/>
      <c r="AI28" s="301"/>
      <c r="AJ28" s="299"/>
      <c r="AK28" s="294"/>
      <c r="AL28" s="295"/>
      <c r="AM28" s="295"/>
      <c r="AN28" s="295"/>
      <c r="AO28" s="295"/>
      <c r="AP28" s="295"/>
      <c r="AQ28" s="296"/>
      <c r="AR28" s="144" t="s">
        <v>11</v>
      </c>
      <c r="AS28" s="145"/>
      <c r="AT28" s="146" t="s">
        <v>12</v>
      </c>
      <c r="AU28" s="293"/>
      <c r="AV28" s="293"/>
      <c r="AW28" s="293"/>
      <c r="AX28" s="293"/>
    </row>
    <row r="29" spans="1:50" s="154" customFormat="1" ht="39.75" customHeight="1" x14ac:dyDescent="0.15">
      <c r="A29" s="297" t="s">
        <v>121</v>
      </c>
      <c r="B29" s="297"/>
      <c r="C29" s="282"/>
      <c r="D29" s="283"/>
      <c r="E29" s="283"/>
      <c r="F29" s="283"/>
      <c r="G29" s="283"/>
      <c r="H29" s="283"/>
      <c r="I29" s="283"/>
      <c r="J29" s="283"/>
      <c r="K29" s="283"/>
      <c r="L29" s="283"/>
      <c r="M29" s="283"/>
      <c r="N29" s="283"/>
      <c r="O29" s="283"/>
      <c r="P29" s="283"/>
      <c r="Q29" s="101"/>
      <c r="R29" s="297" t="s">
        <v>121</v>
      </c>
      <c r="S29" s="297"/>
      <c r="T29" s="282"/>
      <c r="U29" s="283"/>
      <c r="V29" s="283"/>
      <c r="W29" s="283"/>
      <c r="X29" s="283"/>
      <c r="Y29" s="283"/>
      <c r="Z29" s="283"/>
      <c r="AA29" s="283"/>
      <c r="AB29" s="283"/>
      <c r="AC29" s="283"/>
      <c r="AD29" s="283"/>
      <c r="AE29" s="283"/>
      <c r="AF29" s="283"/>
      <c r="AG29" s="283"/>
      <c r="AH29" s="101"/>
      <c r="AI29" s="297">
        <v>31</v>
      </c>
      <c r="AJ29" s="298" t="str">
        <f t="shared" ref="AJ29" si="54">IFERROR(DATE($A$5,$F$5,AI29),"")</f>
        <v/>
      </c>
      <c r="AK29" s="289"/>
      <c r="AL29" s="290"/>
      <c r="AM29" s="290"/>
      <c r="AN29" s="290"/>
      <c r="AO29" s="290"/>
      <c r="AP29" s="290"/>
      <c r="AQ29" s="291"/>
      <c r="AR29" s="246"/>
      <c r="AS29" s="137" t="s">
        <v>0</v>
      </c>
      <c r="AT29" s="247"/>
      <c r="AU29" s="292" t="str">
        <f t="shared" si="53"/>
        <v/>
      </c>
      <c r="AV29" s="292" t="str">
        <f>IF(AU29="","",IF(AU29&gt;TIME(8,0,0),AU29-TIME(8,0,0),0))</f>
        <v/>
      </c>
      <c r="AW29" s="292" t="str">
        <f>IF(AU29="","",IF(OR(AND(AR29&gt;=$AZ$2,AR29&lt;=$AZ$4),AND(AT29&gt;=$AZ$2,AT29&lt;=$AZ$4)),MIN(AT29,MIN(AT29,$AZ$4)-MAX(AR29,$AZ$2)),TIME(0,0,0)))</f>
        <v/>
      </c>
      <c r="AX29" s="292" t="str">
        <f>IF(AU29="","",MIN(AV29:AW30))</f>
        <v/>
      </c>
    </row>
    <row r="30" spans="1:50" s="154" customFormat="1" ht="13.5" x14ac:dyDescent="0.15">
      <c r="A30" s="128"/>
      <c r="M30" s="231"/>
      <c r="N30" s="231"/>
      <c r="O30" s="231"/>
      <c r="P30" s="231"/>
      <c r="R30" s="155"/>
      <c r="S30" s="155"/>
      <c r="T30" s="230"/>
      <c r="U30" s="155"/>
      <c r="V30" s="230"/>
      <c r="W30" s="155"/>
      <c r="X30" s="230"/>
      <c r="Y30" s="155"/>
      <c r="Z30" s="153"/>
      <c r="AA30" s="125"/>
      <c r="AB30" s="147"/>
      <c r="AC30" s="125"/>
      <c r="AD30" s="125"/>
      <c r="AE30" s="231"/>
      <c r="AF30" s="231"/>
      <c r="AG30" s="231"/>
      <c r="AH30" s="231"/>
      <c r="AI30" s="297"/>
      <c r="AJ30" s="299"/>
      <c r="AK30" s="294"/>
      <c r="AL30" s="295"/>
      <c r="AM30" s="295"/>
      <c r="AN30" s="295"/>
      <c r="AO30" s="295"/>
      <c r="AP30" s="295"/>
      <c r="AQ30" s="296"/>
      <c r="AR30" s="144" t="s">
        <v>11</v>
      </c>
      <c r="AS30" s="145"/>
      <c r="AT30" s="146" t="s">
        <v>12</v>
      </c>
      <c r="AU30" s="293"/>
      <c r="AV30" s="293"/>
      <c r="AW30" s="293"/>
      <c r="AX30" s="293"/>
    </row>
    <row r="31" spans="1:50" s="154" customFormat="1" ht="30" customHeight="1" x14ac:dyDescent="0.15">
      <c r="A31" s="128"/>
      <c r="C31" s="178" t="s">
        <v>156</v>
      </c>
      <c r="D31" s="179"/>
      <c r="E31" s="179"/>
      <c r="F31" s="179"/>
      <c r="G31" s="179"/>
      <c r="H31" s="179"/>
      <c r="I31" s="179"/>
      <c r="J31" s="179"/>
      <c r="K31" s="179"/>
      <c r="L31" s="179"/>
      <c r="M31" s="231"/>
      <c r="N31" s="231"/>
      <c r="O31" s="231"/>
      <c r="P31" s="231"/>
      <c r="AB31" s="4"/>
      <c r="AE31" s="231"/>
      <c r="AF31" s="231"/>
      <c r="AG31" s="231"/>
      <c r="AH31" s="278"/>
      <c r="AI31" s="271"/>
      <c r="AJ31" s="271"/>
      <c r="AK31" s="280"/>
      <c r="AL31" s="280"/>
      <c r="AM31" s="280"/>
      <c r="AN31" s="280"/>
      <c r="AO31" s="280"/>
      <c r="AP31" s="280"/>
      <c r="AQ31" s="271"/>
      <c r="AR31" s="282" t="s">
        <v>184</v>
      </c>
      <c r="AS31" s="283"/>
      <c r="AT31" s="284"/>
      <c r="AU31" s="245">
        <f>SUM(M9:M28,AD9:AD28,AU9:AU30)</f>
        <v>0</v>
      </c>
      <c r="AV31" s="180">
        <f>SUM(N9:N28,AE9:AE28,AV9:AV30)</f>
        <v>0</v>
      </c>
      <c r="AW31" s="180">
        <f>SUM(O9:O28,AF9:AF28,AW9:AW30)</f>
        <v>0</v>
      </c>
      <c r="AX31" s="180">
        <f>SUM(P9:P28,AG9:AG28,AX9:AX30)</f>
        <v>0</v>
      </c>
    </row>
    <row r="32" spans="1:50" s="154" customFormat="1" ht="30" customHeight="1" x14ac:dyDescent="0.15">
      <c r="A32" s="128"/>
      <c r="C32" s="285"/>
      <c r="D32" s="285"/>
      <c r="E32" s="285"/>
      <c r="F32" s="285"/>
      <c r="G32" s="154" t="s">
        <v>3</v>
      </c>
      <c r="H32" s="286"/>
      <c r="I32" s="287"/>
      <c r="J32" s="154" t="s">
        <v>9</v>
      </c>
      <c r="K32" s="285"/>
      <c r="L32" s="285"/>
      <c r="M32" s="5" t="s">
        <v>5</v>
      </c>
      <c r="N32" s="231"/>
      <c r="O32" s="231"/>
      <c r="P32" s="231"/>
      <c r="Q32" s="148"/>
      <c r="R32" s="168"/>
      <c r="S32" s="148"/>
      <c r="T32" s="148"/>
      <c r="U32" s="148"/>
      <c r="V32" s="148"/>
      <c r="W32" s="148"/>
      <c r="X32" s="130"/>
      <c r="Y32" s="130"/>
      <c r="Z32" s="130"/>
      <c r="AA32" s="130"/>
      <c r="AB32" s="130"/>
      <c r="AC32" s="130"/>
      <c r="AD32" s="130"/>
      <c r="AE32" s="149"/>
      <c r="AF32" s="149"/>
      <c r="AG32" s="149"/>
      <c r="AH32" s="279"/>
      <c r="AI32" s="271"/>
      <c r="AJ32" s="271"/>
      <c r="AK32" s="280"/>
      <c r="AL32" s="280"/>
      <c r="AM32" s="280"/>
      <c r="AN32" s="280"/>
      <c r="AO32" s="280"/>
      <c r="AP32" s="280"/>
      <c r="AQ32" s="281"/>
      <c r="AR32" s="241"/>
      <c r="AS32" s="288"/>
      <c r="AT32" s="288"/>
      <c r="AU32" s="242"/>
      <c r="AV32" s="240">
        <f>IF(MINUTE(AV31)&gt;=30,CEILING(AV31,"1:00"),FLOOR(AV31,"1:00"))</f>
        <v>0</v>
      </c>
      <c r="AW32" s="185">
        <f>IF(MINUTE(AW31)&gt;=30,CEILING(AW31,"1:00"),FLOOR(AW31,"1:00"))</f>
        <v>0</v>
      </c>
      <c r="AX32" s="185">
        <f>IF(MINUTE(AX31)&gt;=30,CEILING(AX31,"1:00"),FLOOR(AX31,"1:00"))</f>
        <v>0</v>
      </c>
    </row>
    <row r="33" spans="1:52" ht="30" customHeight="1" thickBot="1" x14ac:dyDescent="0.2">
      <c r="A33" s="227"/>
      <c r="B33" s="230"/>
      <c r="C33" s="274" t="s">
        <v>174</v>
      </c>
      <c r="D33" s="274"/>
      <c r="E33" s="274"/>
      <c r="F33" s="274"/>
      <c r="G33" s="274"/>
      <c r="H33" s="274"/>
      <c r="I33" s="275"/>
      <c r="J33" s="275"/>
      <c r="K33" s="275"/>
      <c r="L33" s="276" t="str">
        <f>IF(I33&lt;&gt;"","印","")</f>
        <v/>
      </c>
      <c r="M33" s="276"/>
      <c r="N33" s="230"/>
      <c r="O33" s="130"/>
      <c r="P33" s="130"/>
      <c r="Q33" s="148"/>
      <c r="R33" s="153"/>
      <c r="S33" s="153"/>
      <c r="T33" s="274" t="s">
        <v>173</v>
      </c>
      <c r="U33" s="274"/>
      <c r="V33" s="274"/>
      <c r="W33" s="274"/>
      <c r="X33" s="274"/>
      <c r="Y33" s="274"/>
      <c r="Z33" s="277"/>
      <c r="AA33" s="277"/>
      <c r="AB33" s="277"/>
      <c r="AC33" s="276" t="str">
        <f>IF(Z33&lt;&gt;"","印","")</f>
        <v/>
      </c>
      <c r="AD33" s="276"/>
      <c r="AE33" s="228"/>
      <c r="AF33" s="228"/>
      <c r="AG33" s="228"/>
      <c r="AH33" s="268"/>
      <c r="AI33" s="268"/>
      <c r="AJ33" s="268"/>
      <c r="AK33" s="269"/>
      <c r="AL33" s="269"/>
      <c r="AM33" s="269"/>
      <c r="AN33" s="269"/>
      <c r="AO33" s="269"/>
      <c r="AP33" s="269"/>
      <c r="AQ33" s="271"/>
      <c r="AR33" s="268"/>
      <c r="AS33" s="268"/>
      <c r="AT33" s="268"/>
      <c r="AU33" s="273"/>
      <c r="AV33" s="263"/>
      <c r="AW33" s="263"/>
      <c r="AX33" s="264"/>
    </row>
    <row r="34" spans="1:52" ht="8.25" customHeight="1" x14ac:dyDescent="0.15">
      <c r="A34" s="226"/>
      <c r="B34" s="189"/>
      <c r="C34" s="102"/>
      <c r="D34" s="189"/>
      <c r="E34" s="103"/>
      <c r="F34" s="103"/>
      <c r="G34" s="103"/>
      <c r="H34" s="103"/>
      <c r="I34" s="102"/>
      <c r="J34" s="253"/>
      <c r="K34" s="104"/>
      <c r="L34" s="253"/>
      <c r="M34" s="253"/>
      <c r="N34" s="105"/>
      <c r="O34" s="105"/>
      <c r="P34" s="105"/>
      <c r="Q34" s="105"/>
      <c r="R34" s="105"/>
      <c r="S34" s="105"/>
      <c r="T34" s="105"/>
      <c r="U34" s="105"/>
      <c r="V34" s="105"/>
      <c r="W34" s="105"/>
      <c r="X34" s="105"/>
      <c r="Y34" s="105"/>
      <c r="Z34" s="105"/>
      <c r="AA34" s="105"/>
      <c r="AB34" s="106"/>
      <c r="AC34" s="105"/>
      <c r="AD34" s="105"/>
      <c r="AE34" s="105"/>
      <c r="AF34" s="105"/>
      <c r="AG34" s="105"/>
      <c r="AH34" s="265"/>
      <c r="AI34" s="265"/>
      <c r="AJ34" s="265"/>
      <c r="AK34" s="270"/>
      <c r="AL34" s="270"/>
      <c r="AM34" s="270"/>
      <c r="AN34" s="270"/>
      <c r="AO34" s="270"/>
      <c r="AP34" s="270"/>
      <c r="AQ34" s="272"/>
      <c r="AR34" s="265"/>
      <c r="AS34" s="265"/>
      <c r="AT34" s="265"/>
      <c r="AU34" s="266"/>
      <c r="AV34" s="265"/>
      <c r="AW34" s="265"/>
      <c r="AX34" s="266"/>
    </row>
    <row r="35" spans="1:52" ht="14.25" x14ac:dyDescent="0.15">
      <c r="A35" s="267" t="s">
        <v>125</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181"/>
      <c r="AW35" s="181"/>
      <c r="AX35" s="182"/>
    </row>
    <row r="36" spans="1:52" ht="6.75" customHeight="1" x14ac:dyDescent="0.15">
      <c r="A36" s="230"/>
      <c r="B36" s="230"/>
      <c r="C36" s="154"/>
      <c r="D36" s="230"/>
      <c r="E36" s="148"/>
      <c r="F36" s="148"/>
      <c r="G36" s="148"/>
      <c r="H36" s="148"/>
      <c r="I36" s="154"/>
      <c r="J36" s="154"/>
      <c r="K36" s="4"/>
      <c r="L36" s="154"/>
      <c r="M36" s="154"/>
      <c r="N36" s="109"/>
      <c r="O36" s="109"/>
      <c r="P36" s="109"/>
      <c r="Q36" s="109"/>
      <c r="R36" s="109"/>
      <c r="S36" s="109"/>
      <c r="T36" s="109"/>
      <c r="U36" s="109"/>
      <c r="V36" s="109"/>
      <c r="W36" s="109"/>
      <c r="X36" s="109"/>
      <c r="Y36" s="109"/>
      <c r="Z36" s="109"/>
      <c r="AA36" s="154"/>
      <c r="AB36" s="248"/>
      <c r="AC36" s="249"/>
      <c r="AD36" s="249"/>
      <c r="AE36" s="249"/>
      <c r="AF36" s="249"/>
      <c r="AG36" s="249"/>
      <c r="AH36" s="249"/>
      <c r="AI36" s="249"/>
      <c r="AJ36" s="249"/>
      <c r="AK36" s="249"/>
      <c r="AL36" s="249"/>
      <c r="AM36" s="249"/>
      <c r="AN36" s="249"/>
      <c r="AO36" s="249"/>
      <c r="AP36" s="249"/>
      <c r="AQ36" s="249"/>
      <c r="AR36" s="249"/>
      <c r="AS36" s="248"/>
      <c r="AT36" s="249"/>
      <c r="AU36" s="249"/>
      <c r="AV36" s="116"/>
      <c r="AW36" s="116"/>
      <c r="AX36" s="127"/>
    </row>
    <row r="37" spans="1:52" s="213" customFormat="1" ht="35.25" customHeight="1" x14ac:dyDescent="0.15">
      <c r="A37" s="208"/>
      <c r="B37" s="209" t="s">
        <v>148</v>
      </c>
      <c r="C37" s="208"/>
      <c r="D37" s="210"/>
      <c r="E37" s="210"/>
      <c r="F37" s="210"/>
      <c r="G37" s="210"/>
      <c r="H37" s="211"/>
      <c r="I37" s="211"/>
      <c r="J37" s="211"/>
      <c r="K37" s="211"/>
      <c r="L37" s="211"/>
      <c r="M37" s="211"/>
      <c r="N37" s="211"/>
      <c r="O37" s="211"/>
      <c r="P37" s="212"/>
      <c r="Q37" s="212"/>
      <c r="R37" s="212"/>
      <c r="S37" s="212"/>
      <c r="T37" s="212"/>
      <c r="U37" s="212"/>
      <c r="V37" s="212"/>
      <c r="W37" s="212"/>
      <c r="X37" s="212"/>
      <c r="Y37" s="211"/>
      <c r="Z37" s="208"/>
      <c r="AA37" s="208"/>
      <c r="AB37" s="209" t="s">
        <v>179</v>
      </c>
      <c r="AC37" s="208"/>
      <c r="AD37" s="208"/>
      <c r="AE37" s="211"/>
      <c r="AF37" s="208"/>
      <c r="AG37" s="210"/>
      <c r="AH37" s="210"/>
      <c r="AI37" s="210"/>
      <c r="AJ37" s="210"/>
      <c r="AK37" s="211"/>
      <c r="AL37" s="211"/>
      <c r="AM37" s="211"/>
      <c r="AN37" s="211"/>
      <c r="AO37" s="211"/>
      <c r="AP37" s="211"/>
      <c r="AQ37" s="211"/>
      <c r="AR37" s="211"/>
      <c r="AS37" s="212"/>
      <c r="AT37" s="212"/>
      <c r="AU37" s="212"/>
      <c r="AV37" s="212"/>
      <c r="AW37" s="212"/>
      <c r="AX37" s="212"/>
      <c r="AY37" s="212"/>
      <c r="AZ37" s="212"/>
    </row>
    <row r="38" spans="1:52" s="213" customFormat="1" ht="60" customHeight="1" x14ac:dyDescent="0.15">
      <c r="A38" s="214" t="s">
        <v>119</v>
      </c>
      <c r="B38" s="260" t="s">
        <v>176</v>
      </c>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14" t="s">
        <v>118</v>
      </c>
      <c r="AB38" s="261" t="s">
        <v>187</v>
      </c>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row>
    <row r="39" spans="1:52" s="213" customFormat="1" ht="60" customHeight="1" x14ac:dyDescent="0.15">
      <c r="A39" s="214" t="s">
        <v>119</v>
      </c>
      <c r="B39" s="260" t="s">
        <v>185</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14" t="s">
        <v>118</v>
      </c>
      <c r="AB39" s="262" t="s">
        <v>178</v>
      </c>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row>
    <row r="40" spans="1:52" s="213" customFormat="1" ht="60" customHeight="1" x14ac:dyDescent="0.15">
      <c r="A40" s="214"/>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14" t="s">
        <v>118</v>
      </c>
      <c r="AB40" s="260" t="s">
        <v>175</v>
      </c>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row>
    <row r="41" spans="1:52" s="213" customFormat="1" ht="29.25" customHeight="1" x14ac:dyDescent="0.15">
      <c r="A41" s="223"/>
      <c r="B41" s="223"/>
      <c r="D41" s="223"/>
      <c r="F41" s="223"/>
      <c r="H41" s="223"/>
      <c r="J41" s="223"/>
      <c r="K41" s="215"/>
      <c r="L41" s="223"/>
      <c r="M41" s="223"/>
      <c r="N41" s="223"/>
      <c r="O41" s="223"/>
      <c r="P41" s="223"/>
      <c r="Q41" s="223"/>
      <c r="R41" s="223"/>
      <c r="S41" s="223"/>
      <c r="T41" s="223"/>
      <c r="U41" s="223"/>
      <c r="V41" s="223"/>
      <c r="W41" s="223"/>
      <c r="X41" s="223"/>
      <c r="Y41" s="223"/>
      <c r="Z41" s="223"/>
      <c r="AA41" s="223"/>
      <c r="AB41" s="215"/>
      <c r="AC41" s="208"/>
      <c r="AD41" s="208"/>
      <c r="AE41" s="208"/>
      <c r="AF41" s="208"/>
      <c r="AG41" s="208"/>
      <c r="AH41" s="223"/>
      <c r="AK41" s="223"/>
      <c r="AM41" s="223"/>
      <c r="AO41" s="223"/>
      <c r="AQ41" s="223"/>
      <c r="AR41" s="223"/>
      <c r="AS41" s="215"/>
      <c r="AT41" s="223"/>
      <c r="AU41" s="223"/>
      <c r="AV41" s="223"/>
      <c r="AW41" s="223"/>
    </row>
  </sheetData>
  <protectedRanges>
    <protectedRange sqref="F5 H32:H33 Y33 AU32:AX32" name="範囲1"/>
    <protectedRange sqref="W32" name="範囲1_1"/>
    <protectedRange sqref="AC4:AD4" name="範囲1_3"/>
  </protectedRanges>
  <mergeCells count="353">
    <mergeCell ref="A2:AX2"/>
    <mergeCell ref="J4:L4"/>
    <mergeCell ref="R4:T4"/>
    <mergeCell ref="U4:X4"/>
    <mergeCell ref="AT4:AU4"/>
    <mergeCell ref="A5:C5"/>
    <mergeCell ref="D5:E5"/>
    <mergeCell ref="F5:H5"/>
    <mergeCell ref="J5:L5"/>
    <mergeCell ref="R5:T5"/>
    <mergeCell ref="AT5:AU5"/>
    <mergeCell ref="A7:A8"/>
    <mergeCell ref="B7:B8"/>
    <mergeCell ref="C7:I7"/>
    <mergeCell ref="J7:L8"/>
    <mergeCell ref="M7:M8"/>
    <mergeCell ref="N7:N8"/>
    <mergeCell ref="O7:O8"/>
    <mergeCell ref="P7:P8"/>
    <mergeCell ref="R7:R8"/>
    <mergeCell ref="AV7:AV8"/>
    <mergeCell ref="AW7:AW8"/>
    <mergeCell ref="AX7:AX8"/>
    <mergeCell ref="C8:G8"/>
    <mergeCell ref="H8:I8"/>
    <mergeCell ref="T8:X8"/>
    <mergeCell ref="Y8:Z8"/>
    <mergeCell ref="AK8:AO8"/>
    <mergeCell ref="AP8:AQ8"/>
    <mergeCell ref="AG7:AG8"/>
    <mergeCell ref="AI7:AI8"/>
    <mergeCell ref="AJ7:AJ8"/>
    <mergeCell ref="AK7:AQ7"/>
    <mergeCell ref="AR7:AT8"/>
    <mergeCell ref="AU7:AU8"/>
    <mergeCell ref="S7:S8"/>
    <mergeCell ref="T7:Z7"/>
    <mergeCell ref="AA7:AC8"/>
    <mergeCell ref="AD7:AD8"/>
    <mergeCell ref="AE7:AE8"/>
    <mergeCell ref="AF7:AF8"/>
    <mergeCell ref="T9:Z9"/>
    <mergeCell ref="AD9:AD10"/>
    <mergeCell ref="AE9:AE10"/>
    <mergeCell ref="A9:A10"/>
    <mergeCell ref="B9:B10"/>
    <mergeCell ref="C9:I9"/>
    <mergeCell ref="M9:M10"/>
    <mergeCell ref="N9:N10"/>
    <mergeCell ref="O9:O10"/>
    <mergeCell ref="A11:A12"/>
    <mergeCell ref="B11:B12"/>
    <mergeCell ref="C11:I11"/>
    <mergeCell ref="M11:M12"/>
    <mergeCell ref="N11:N12"/>
    <mergeCell ref="O11:O12"/>
    <mergeCell ref="AV9:AV10"/>
    <mergeCell ref="AW9:AW10"/>
    <mergeCell ref="AX9:AX10"/>
    <mergeCell ref="C10:G10"/>
    <mergeCell ref="H10:I10"/>
    <mergeCell ref="T10:X10"/>
    <mergeCell ref="Y10:Z10"/>
    <mergeCell ref="AK10:AO10"/>
    <mergeCell ref="AP10:AQ10"/>
    <mergeCell ref="AF9:AF10"/>
    <mergeCell ref="AG9:AG10"/>
    <mergeCell ref="AI9:AI10"/>
    <mergeCell ref="AJ9:AJ10"/>
    <mergeCell ref="AK9:AQ9"/>
    <mergeCell ref="AU9:AU10"/>
    <mergeCell ref="P9:P10"/>
    <mergeCell ref="R9:R10"/>
    <mergeCell ref="S9:S10"/>
    <mergeCell ref="AV11:AV12"/>
    <mergeCell ref="AW11:AW12"/>
    <mergeCell ref="AX11:AX12"/>
    <mergeCell ref="C12:G12"/>
    <mergeCell ref="H12:I12"/>
    <mergeCell ref="T12:X12"/>
    <mergeCell ref="Y12:Z12"/>
    <mergeCell ref="AK12:AO12"/>
    <mergeCell ref="AP12:AQ12"/>
    <mergeCell ref="AF11:AF12"/>
    <mergeCell ref="AG11:AG12"/>
    <mergeCell ref="AI11:AI12"/>
    <mergeCell ref="AJ11:AJ12"/>
    <mergeCell ref="AK11:AQ11"/>
    <mergeCell ref="AU11:AU12"/>
    <mergeCell ref="P11:P12"/>
    <mergeCell ref="R11:R12"/>
    <mergeCell ref="S11:S12"/>
    <mergeCell ref="T11:Z11"/>
    <mergeCell ref="AD11:AD12"/>
    <mergeCell ref="AE11:AE12"/>
    <mergeCell ref="T13:Z13"/>
    <mergeCell ref="AD13:AD14"/>
    <mergeCell ref="AE13:AE14"/>
    <mergeCell ref="A13:A14"/>
    <mergeCell ref="B13:B14"/>
    <mergeCell ref="C13:I13"/>
    <mergeCell ref="M13:M14"/>
    <mergeCell ref="N13:N14"/>
    <mergeCell ref="O13:O14"/>
    <mergeCell ref="A15:A16"/>
    <mergeCell ref="B15:B16"/>
    <mergeCell ref="C15:I15"/>
    <mergeCell ref="M15:M16"/>
    <mergeCell ref="N15:N16"/>
    <mergeCell ref="O15:O16"/>
    <mergeCell ref="AV13:AV14"/>
    <mergeCell ref="AW13:AW14"/>
    <mergeCell ref="AX13:AX14"/>
    <mergeCell ref="C14:G14"/>
    <mergeCell ref="H14:I14"/>
    <mergeCell ref="T14:X14"/>
    <mergeCell ref="Y14:Z14"/>
    <mergeCell ref="AK14:AO14"/>
    <mergeCell ref="AP14:AQ14"/>
    <mergeCell ref="AF13:AF14"/>
    <mergeCell ref="AG13:AG14"/>
    <mergeCell ref="AI13:AI14"/>
    <mergeCell ref="AJ13:AJ14"/>
    <mergeCell ref="AK13:AQ13"/>
    <mergeCell ref="AU13:AU14"/>
    <mergeCell ref="P13:P14"/>
    <mergeCell ref="R13:R14"/>
    <mergeCell ref="S13:S14"/>
    <mergeCell ref="AV15:AV16"/>
    <mergeCell ref="AW15:AW16"/>
    <mergeCell ref="AX15:AX16"/>
    <mergeCell ref="C16:G16"/>
    <mergeCell ref="H16:I16"/>
    <mergeCell ref="T16:X16"/>
    <mergeCell ref="Y16:Z16"/>
    <mergeCell ref="AK16:AO16"/>
    <mergeCell ref="AP16:AQ16"/>
    <mergeCell ref="AF15:AF16"/>
    <mergeCell ref="AG15:AG16"/>
    <mergeCell ref="AI15:AI16"/>
    <mergeCell ref="AJ15:AJ16"/>
    <mergeCell ref="AK15:AQ15"/>
    <mergeCell ref="AU15:AU16"/>
    <mergeCell ref="P15:P16"/>
    <mergeCell ref="R15:R16"/>
    <mergeCell ref="S15:S16"/>
    <mergeCell ref="T15:Z15"/>
    <mergeCell ref="AD15:AD16"/>
    <mergeCell ref="AE15:AE16"/>
    <mergeCell ref="T17:Z17"/>
    <mergeCell ref="AD17:AD18"/>
    <mergeCell ref="AE17:AE18"/>
    <mergeCell ref="A17:A18"/>
    <mergeCell ref="B17:B18"/>
    <mergeCell ref="C17:I17"/>
    <mergeCell ref="M17:M18"/>
    <mergeCell ref="N17:N18"/>
    <mergeCell ref="O17:O18"/>
    <mergeCell ref="A19:A20"/>
    <mergeCell ref="B19:B20"/>
    <mergeCell ref="C19:I19"/>
    <mergeCell ref="M19:M20"/>
    <mergeCell ref="N19:N20"/>
    <mergeCell ref="O19:O20"/>
    <mergeCell ref="AV17:AV18"/>
    <mergeCell ref="AW17:AW18"/>
    <mergeCell ref="AX17:AX18"/>
    <mergeCell ref="C18:G18"/>
    <mergeCell ref="H18:I18"/>
    <mergeCell ref="T18:X18"/>
    <mergeCell ref="Y18:Z18"/>
    <mergeCell ref="AK18:AO18"/>
    <mergeCell ref="AP18:AQ18"/>
    <mergeCell ref="AF17:AF18"/>
    <mergeCell ref="AG17:AG18"/>
    <mergeCell ref="AI17:AI18"/>
    <mergeCell ref="AJ17:AJ18"/>
    <mergeCell ref="AK17:AQ17"/>
    <mergeCell ref="AU17:AU18"/>
    <mergeCell ref="P17:P18"/>
    <mergeCell ref="R17:R18"/>
    <mergeCell ref="S17:S18"/>
    <mergeCell ref="AV19:AV20"/>
    <mergeCell ref="AW19:AW20"/>
    <mergeCell ref="AX19:AX20"/>
    <mergeCell ref="C20:G20"/>
    <mergeCell ref="H20:I20"/>
    <mergeCell ref="T20:X20"/>
    <mergeCell ref="Y20:Z20"/>
    <mergeCell ref="AK20:AO20"/>
    <mergeCell ref="AP20:AQ20"/>
    <mergeCell ref="AF19:AF20"/>
    <mergeCell ref="AG19:AG20"/>
    <mergeCell ref="AI19:AI20"/>
    <mergeCell ref="AJ19:AJ20"/>
    <mergeCell ref="AK19:AQ19"/>
    <mergeCell ref="AU19:AU20"/>
    <mergeCell ref="P19:P20"/>
    <mergeCell ref="R19:R20"/>
    <mergeCell ref="S19:S20"/>
    <mergeCell ref="T19:Z19"/>
    <mergeCell ref="AD19:AD20"/>
    <mergeCell ref="AE19:AE20"/>
    <mergeCell ref="T21:Z21"/>
    <mergeCell ref="AD21:AD22"/>
    <mergeCell ref="AE21:AE22"/>
    <mergeCell ref="A21:A22"/>
    <mergeCell ref="B21:B22"/>
    <mergeCell ref="C21:I21"/>
    <mergeCell ref="M21:M22"/>
    <mergeCell ref="N21:N22"/>
    <mergeCell ref="O21:O22"/>
    <mergeCell ref="A23:A24"/>
    <mergeCell ref="B23:B24"/>
    <mergeCell ref="C23:I23"/>
    <mergeCell ref="M23:M24"/>
    <mergeCell ref="N23:N24"/>
    <mergeCell ref="O23:O24"/>
    <mergeCell ref="AV21:AV22"/>
    <mergeCell ref="AW21:AW22"/>
    <mergeCell ref="AX21:AX22"/>
    <mergeCell ref="C22:G22"/>
    <mergeCell ref="H22:I22"/>
    <mergeCell ref="T22:X22"/>
    <mergeCell ref="Y22:Z22"/>
    <mergeCell ref="AK22:AO22"/>
    <mergeCell ref="AP22:AQ22"/>
    <mergeCell ref="AF21:AF22"/>
    <mergeCell ref="AG21:AG22"/>
    <mergeCell ref="AI21:AI22"/>
    <mergeCell ref="AJ21:AJ22"/>
    <mergeCell ref="AK21:AQ21"/>
    <mergeCell ref="AU21:AU22"/>
    <mergeCell ref="P21:P22"/>
    <mergeCell ref="R21:R22"/>
    <mergeCell ref="S21:S22"/>
    <mergeCell ref="AV23:AV24"/>
    <mergeCell ref="AW23:AW24"/>
    <mergeCell ref="AX23:AX24"/>
    <mergeCell ref="C24:G24"/>
    <mergeCell ref="H24:I24"/>
    <mergeCell ref="T24:X24"/>
    <mergeCell ref="Y24:Z24"/>
    <mergeCell ref="AK24:AO24"/>
    <mergeCell ref="AP24:AQ24"/>
    <mergeCell ref="AF23:AF24"/>
    <mergeCell ref="AG23:AG24"/>
    <mergeCell ref="AI23:AI24"/>
    <mergeCell ref="AJ23:AJ24"/>
    <mergeCell ref="AK23:AQ23"/>
    <mergeCell ref="AU23:AU24"/>
    <mergeCell ref="P23:P24"/>
    <mergeCell ref="R23:R24"/>
    <mergeCell ref="S23:S24"/>
    <mergeCell ref="T23:Z23"/>
    <mergeCell ref="AD23:AD24"/>
    <mergeCell ref="AE23:AE24"/>
    <mergeCell ref="T25:Z25"/>
    <mergeCell ref="AD25:AD26"/>
    <mergeCell ref="AE25:AE26"/>
    <mergeCell ref="A25:A26"/>
    <mergeCell ref="B25:B26"/>
    <mergeCell ref="C25:I25"/>
    <mergeCell ref="M25:M26"/>
    <mergeCell ref="N25:N26"/>
    <mergeCell ref="O25:O26"/>
    <mergeCell ref="A27:A28"/>
    <mergeCell ref="B27:B28"/>
    <mergeCell ref="C27:I27"/>
    <mergeCell ref="M27:M28"/>
    <mergeCell ref="N27:N28"/>
    <mergeCell ref="O27:O28"/>
    <mergeCell ref="AV25:AV26"/>
    <mergeCell ref="AW25:AW26"/>
    <mergeCell ref="AX25:AX26"/>
    <mergeCell ref="C26:G26"/>
    <mergeCell ref="H26:I26"/>
    <mergeCell ref="T26:X26"/>
    <mergeCell ref="Y26:Z26"/>
    <mergeCell ref="AK26:AO26"/>
    <mergeCell ref="AP26:AQ26"/>
    <mergeCell ref="AF25:AF26"/>
    <mergeCell ref="AG25:AG26"/>
    <mergeCell ref="AI25:AI26"/>
    <mergeCell ref="AJ25:AJ26"/>
    <mergeCell ref="AK25:AQ25"/>
    <mergeCell ref="AU25:AU26"/>
    <mergeCell ref="P25:P26"/>
    <mergeCell ref="R25:R26"/>
    <mergeCell ref="S25:S26"/>
    <mergeCell ref="AV27:AV28"/>
    <mergeCell ref="AW27:AW28"/>
    <mergeCell ref="AX27:AX28"/>
    <mergeCell ref="C28:G28"/>
    <mergeCell ref="H28:I28"/>
    <mergeCell ref="T28:X28"/>
    <mergeCell ref="Y28:Z28"/>
    <mergeCell ref="AK28:AO28"/>
    <mergeCell ref="AP28:AQ28"/>
    <mergeCell ref="AF27:AF28"/>
    <mergeCell ref="AG27:AG28"/>
    <mergeCell ref="AI27:AI28"/>
    <mergeCell ref="AJ27:AJ28"/>
    <mergeCell ref="AK27:AQ27"/>
    <mergeCell ref="AU27:AU28"/>
    <mergeCell ref="P27:P28"/>
    <mergeCell ref="R27:R28"/>
    <mergeCell ref="S27:S28"/>
    <mergeCell ref="T27:Z27"/>
    <mergeCell ref="AD27:AD28"/>
    <mergeCell ref="AE27:AE28"/>
    <mergeCell ref="AK29:AQ29"/>
    <mergeCell ref="AU29:AU30"/>
    <mergeCell ref="AV29:AV30"/>
    <mergeCell ref="AW29:AW30"/>
    <mergeCell ref="AX29:AX30"/>
    <mergeCell ref="AK30:AO30"/>
    <mergeCell ref="AP30:AQ30"/>
    <mergeCell ref="A29:B29"/>
    <mergeCell ref="C29:P29"/>
    <mergeCell ref="R29:S29"/>
    <mergeCell ref="T29:AG29"/>
    <mergeCell ref="AI29:AI30"/>
    <mergeCell ref="AJ29:AJ30"/>
    <mergeCell ref="AH31:AH32"/>
    <mergeCell ref="AI31:AJ32"/>
    <mergeCell ref="AK31:AP32"/>
    <mergeCell ref="AQ31:AQ32"/>
    <mergeCell ref="AR31:AT31"/>
    <mergeCell ref="C32:F32"/>
    <mergeCell ref="H32:I32"/>
    <mergeCell ref="K32:L32"/>
    <mergeCell ref="AS32:AT32"/>
    <mergeCell ref="B38:Z38"/>
    <mergeCell ref="AB38:AX38"/>
    <mergeCell ref="B39:Z39"/>
    <mergeCell ref="AB39:AX39"/>
    <mergeCell ref="B40:Z40"/>
    <mergeCell ref="AB40:AX40"/>
    <mergeCell ref="AV33:AX34"/>
    <mergeCell ref="A35:AU35"/>
    <mergeCell ref="AH33:AH34"/>
    <mergeCell ref="AI33:AJ34"/>
    <mergeCell ref="AK33:AP34"/>
    <mergeCell ref="AQ33:AQ34"/>
    <mergeCell ref="AR33:AR34"/>
    <mergeCell ref="AS33:AU34"/>
    <mergeCell ref="C33:H33"/>
    <mergeCell ref="I33:K33"/>
    <mergeCell ref="L33:M33"/>
    <mergeCell ref="T33:Y33"/>
    <mergeCell ref="Z33:AB33"/>
    <mergeCell ref="AC33:AD33"/>
  </mergeCells>
  <phoneticPr fontId="3"/>
  <dataValidations count="3">
    <dataValidation type="list" allowBlank="1" showInputMessage="1" showErrorMessage="1" sqref="U5 W5" xr:uid="{2333EA11-4C19-4E4C-BD3C-3C7970EBACAB}">
      <formula1>"⬛,□"</formula1>
    </dataValidation>
    <dataValidation type="custom" allowBlank="1" showInputMessage="1" showErrorMessage="1" errorTitle="「〃」や「同上」は使えません。" error="「〃」や「同上」は使用しないで具体的に業務内容を入力してください。" sqref="T9:Z28 C9:I28 AK9:AQ30" xr:uid="{C75EF37F-15DE-44CA-B0BF-AC9F0ABEBF46}">
      <formula1>AND(COUNTIF(C9,"*同上*")=0,COUNTIF(C9,"*〃*")=0)</formula1>
    </dataValidation>
    <dataValidation type="list" allowBlank="1" showInputMessage="1" showErrorMessage="1" sqref="M5" xr:uid="{B46CF0E3-17D2-434D-97A2-1A8139D24C6A}">
      <formula1>"学部,大学院,その他"</formula1>
    </dataValidation>
  </dataValidations>
  <printOptions horizontalCentered="1"/>
  <pageMargins left="0" right="0" top="0.27559055118110237" bottom="0.15748031496062992" header="0.6692913385826772" footer="0.15748031496062992"/>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7D8F-C8A0-40D1-8EEC-226F2F1A1AC8}">
  <sheetPr>
    <pageSetUpPr fitToPage="1"/>
  </sheetPr>
  <dimension ref="A1:AZ40"/>
  <sheetViews>
    <sheetView view="pageBreakPreview" topLeftCell="A16" zoomScale="70" zoomScaleNormal="70" zoomScaleSheetLayoutView="70" workbookViewId="0">
      <selection activeCell="B38" sqref="B38:Z38"/>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6"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122" bestFit="1" customWidth="1"/>
    <col min="30" max="30" width="7.25" style="122" customWidth="1"/>
    <col min="31" max="33" width="7.25" style="122"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336" t="s">
        <v>171</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197"/>
      <c r="AZ1" s="198"/>
    </row>
    <row r="2" spans="1:52" ht="13.5"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197"/>
      <c r="AZ2" s="198"/>
    </row>
    <row r="3" spans="1:52" ht="27" customHeight="1" x14ac:dyDescent="0.15">
      <c r="A3" s="99"/>
      <c r="B3" s="99"/>
      <c r="D3" s="99"/>
      <c r="F3" s="99"/>
      <c r="H3" s="99"/>
      <c r="J3" s="337" t="s">
        <v>172</v>
      </c>
      <c r="K3" s="338"/>
      <c r="L3" s="339"/>
      <c r="M3" s="254" t="s">
        <v>135</v>
      </c>
      <c r="N3" s="218"/>
      <c r="O3" s="121"/>
      <c r="P3" s="121"/>
      <c r="Q3" s="121"/>
      <c r="R3" s="344" t="s">
        <v>170</v>
      </c>
      <c r="S3" s="344"/>
      <c r="T3" s="344"/>
      <c r="U3" s="344" t="s">
        <v>180</v>
      </c>
      <c r="V3" s="344"/>
      <c r="W3" s="344"/>
      <c r="X3" s="344"/>
      <c r="Y3" s="3"/>
      <c r="Z3" s="3"/>
      <c r="AA3" s="3"/>
      <c r="AB3" s="4"/>
      <c r="AC3" s="155"/>
      <c r="AD3" s="155"/>
      <c r="AE3" s="131"/>
      <c r="AF3" s="131"/>
      <c r="AG3" s="131"/>
      <c r="AH3" s="131"/>
      <c r="AI3" s="131"/>
      <c r="AJ3" s="131"/>
      <c r="AK3" s="131"/>
      <c r="AL3" s="131"/>
      <c r="AM3" s="131"/>
      <c r="AN3" s="131"/>
      <c r="AO3" s="109"/>
      <c r="AR3" s="96"/>
      <c r="AS3" s="97"/>
      <c r="AT3" s="328"/>
      <c r="AU3" s="328"/>
      <c r="AY3" s="197"/>
      <c r="AZ3" s="199"/>
    </row>
    <row r="4" spans="1:52" ht="28.5" customHeight="1" x14ac:dyDescent="0.15">
      <c r="A4" s="340">
        <v>2022</v>
      </c>
      <c r="B4" s="340"/>
      <c r="C4" s="340"/>
      <c r="D4" s="330" t="s">
        <v>3</v>
      </c>
      <c r="E4" s="330"/>
      <c r="F4" s="340">
        <v>12</v>
      </c>
      <c r="G4" s="340"/>
      <c r="H4" s="340"/>
      <c r="I4" s="156" t="s">
        <v>4</v>
      </c>
      <c r="J4" s="341" t="s">
        <v>168</v>
      </c>
      <c r="K4" s="342"/>
      <c r="L4" s="343"/>
      <c r="M4" s="207" t="s">
        <v>169</v>
      </c>
      <c r="N4" s="218"/>
      <c r="O4" s="218"/>
      <c r="P4" s="218"/>
      <c r="Q4" s="118"/>
      <c r="R4" s="344">
        <v>19110000</v>
      </c>
      <c r="S4" s="344"/>
      <c r="T4" s="344"/>
      <c r="U4" s="219" t="s">
        <v>181</v>
      </c>
      <c r="V4" s="220" t="s">
        <v>182</v>
      </c>
      <c r="W4" s="221" t="s">
        <v>181</v>
      </c>
      <c r="X4" s="222" t="s">
        <v>183</v>
      </c>
      <c r="Y4" s="122"/>
      <c r="AA4" s="151"/>
      <c r="AE4" s="132"/>
      <c r="AF4" s="132"/>
      <c r="AG4" s="132"/>
      <c r="AH4" s="132"/>
      <c r="AI4" s="132"/>
      <c r="AJ4" s="132"/>
      <c r="AK4" s="132"/>
      <c r="AL4" s="132"/>
      <c r="AM4" s="132"/>
      <c r="AN4" s="132"/>
      <c r="AO4" s="133"/>
      <c r="AP4" s="133"/>
      <c r="AR4" s="217"/>
      <c r="AS4" s="96"/>
      <c r="AT4" s="335"/>
      <c r="AU4" s="335"/>
      <c r="AV4" s="122"/>
      <c r="AY4" s="158"/>
    </row>
    <row r="5" spans="1:52" ht="13.5" customHeight="1" x14ac:dyDescent="0.15">
      <c r="AS5" s="98"/>
      <c r="AT5" s="122"/>
      <c r="AU5" s="122"/>
      <c r="AV5" s="122"/>
      <c r="AW5" s="122"/>
    </row>
    <row r="6" spans="1:52" s="1" customFormat="1" ht="13.5" customHeight="1" x14ac:dyDescent="0.15">
      <c r="A6" s="300" t="s">
        <v>5</v>
      </c>
      <c r="B6" s="313" t="s">
        <v>13</v>
      </c>
      <c r="C6" s="302" t="s">
        <v>7</v>
      </c>
      <c r="D6" s="315"/>
      <c r="E6" s="315"/>
      <c r="F6" s="315"/>
      <c r="G6" s="315"/>
      <c r="H6" s="315"/>
      <c r="I6" s="316"/>
      <c r="J6" s="317" t="s">
        <v>6</v>
      </c>
      <c r="K6" s="318"/>
      <c r="L6" s="319"/>
      <c r="M6" s="305" t="s">
        <v>8</v>
      </c>
      <c r="N6" s="305" t="s">
        <v>15</v>
      </c>
      <c r="O6" s="307" t="s">
        <v>14</v>
      </c>
      <c r="P6" s="307" t="s">
        <v>123</v>
      </c>
      <c r="Q6" s="134"/>
      <c r="R6" s="300" t="s">
        <v>5</v>
      </c>
      <c r="S6" s="313" t="s">
        <v>13</v>
      </c>
      <c r="T6" s="302" t="s">
        <v>7</v>
      </c>
      <c r="U6" s="315"/>
      <c r="V6" s="315"/>
      <c r="W6" s="315"/>
      <c r="X6" s="315"/>
      <c r="Y6" s="315"/>
      <c r="Z6" s="316"/>
      <c r="AA6" s="317" t="s">
        <v>6</v>
      </c>
      <c r="AB6" s="318"/>
      <c r="AC6" s="319"/>
      <c r="AD6" s="305" t="s">
        <v>8</v>
      </c>
      <c r="AE6" s="305" t="s">
        <v>15</v>
      </c>
      <c r="AF6" s="307" t="s">
        <v>14</v>
      </c>
      <c r="AG6" s="307" t="s">
        <v>123</v>
      </c>
      <c r="AH6" s="135"/>
      <c r="AI6" s="300" t="s">
        <v>5</v>
      </c>
      <c r="AJ6" s="313" t="s">
        <v>13</v>
      </c>
      <c r="AK6" s="302" t="s">
        <v>7</v>
      </c>
      <c r="AL6" s="315"/>
      <c r="AM6" s="315"/>
      <c r="AN6" s="315"/>
      <c r="AO6" s="315"/>
      <c r="AP6" s="315"/>
      <c r="AQ6" s="316"/>
      <c r="AR6" s="317" t="s">
        <v>6</v>
      </c>
      <c r="AS6" s="318"/>
      <c r="AT6" s="319"/>
      <c r="AU6" s="305" t="s">
        <v>8</v>
      </c>
      <c r="AV6" s="305" t="s">
        <v>15</v>
      </c>
      <c r="AW6" s="307" t="s">
        <v>14</v>
      </c>
      <c r="AX6" s="307" t="s">
        <v>123</v>
      </c>
    </row>
    <row r="7" spans="1:52" s="1" customFormat="1" ht="30" customHeight="1" x14ac:dyDescent="0.15">
      <c r="A7" s="301"/>
      <c r="B7" s="314"/>
      <c r="C7" s="309" t="s">
        <v>142</v>
      </c>
      <c r="D7" s="310"/>
      <c r="E7" s="310"/>
      <c r="F7" s="310"/>
      <c r="G7" s="310"/>
      <c r="H7" s="311" t="s">
        <v>159</v>
      </c>
      <c r="I7" s="312"/>
      <c r="J7" s="320"/>
      <c r="K7" s="321"/>
      <c r="L7" s="322"/>
      <c r="M7" s="306"/>
      <c r="N7" s="306"/>
      <c r="O7" s="308"/>
      <c r="P7" s="308"/>
      <c r="Q7" s="139"/>
      <c r="R7" s="301"/>
      <c r="S7" s="314"/>
      <c r="T7" s="309" t="s">
        <v>142</v>
      </c>
      <c r="U7" s="310"/>
      <c r="V7" s="310"/>
      <c r="W7" s="310"/>
      <c r="X7" s="310"/>
      <c r="Y7" s="311" t="s">
        <v>159</v>
      </c>
      <c r="Z7" s="312"/>
      <c r="AA7" s="320"/>
      <c r="AB7" s="321"/>
      <c r="AC7" s="322"/>
      <c r="AD7" s="306"/>
      <c r="AE7" s="306"/>
      <c r="AF7" s="308"/>
      <c r="AG7" s="308"/>
      <c r="AH7" s="2"/>
      <c r="AI7" s="301"/>
      <c r="AJ7" s="314"/>
      <c r="AK7" s="309" t="s">
        <v>142</v>
      </c>
      <c r="AL7" s="310"/>
      <c r="AM7" s="310"/>
      <c r="AN7" s="310"/>
      <c r="AO7" s="310"/>
      <c r="AP7" s="311" t="s">
        <v>159</v>
      </c>
      <c r="AQ7" s="312"/>
      <c r="AR7" s="320"/>
      <c r="AS7" s="321"/>
      <c r="AT7" s="322"/>
      <c r="AU7" s="306"/>
      <c r="AV7" s="306"/>
      <c r="AW7" s="308"/>
      <c r="AX7" s="308"/>
    </row>
    <row r="8" spans="1:52" s="154" customFormat="1" ht="39.75" customHeight="1" x14ac:dyDescent="0.15">
      <c r="A8" s="302">
        <v>1</v>
      </c>
      <c r="B8" s="298">
        <f>IFERROR(DATE($A$4,$F$4,A8),"")</f>
        <v>44896</v>
      </c>
      <c r="C8" s="345"/>
      <c r="D8" s="346"/>
      <c r="E8" s="346"/>
      <c r="F8" s="346"/>
      <c r="G8" s="346"/>
      <c r="H8" s="346"/>
      <c r="I8" s="347"/>
      <c r="J8" s="244">
        <v>0.41666666666666669</v>
      </c>
      <c r="K8" s="137" t="s">
        <v>0</v>
      </c>
      <c r="L8" s="243">
        <v>0.625</v>
      </c>
      <c r="M8" s="292">
        <f>IF(AND(J8="",L8=""),"",IFERROR(L8-J8-K9,""))</f>
        <v>0.16666666666666666</v>
      </c>
      <c r="N8" s="292">
        <f>IF(M8="","",IF(M8&gt;TIME(8,0,0),M8-TIME(8,0,0),0))</f>
        <v>0</v>
      </c>
      <c r="O8" s="292">
        <f>IF(M8="","",IF(OR(AND(J8&gt;=$AZ$1,J8&lt;=$AZ$3),AND(L8&gt;=$AZ$1,L8&lt;=$AZ$3)),MIN(L8,MIN(L8,$AZ$3)-MAX(J8,$AZ$1)),TIME(0,0,0)))</f>
        <v>0</v>
      </c>
      <c r="P8" s="292">
        <f>IF(M8="","",MIN(N8:O9))</f>
        <v>0</v>
      </c>
      <c r="Q8" s="139"/>
      <c r="R8" s="302">
        <v>11</v>
      </c>
      <c r="S8" s="298">
        <f>IFERROR(DATE($A$4,$F$4,R8),"")</f>
        <v>44906</v>
      </c>
      <c r="T8" s="289"/>
      <c r="U8" s="290"/>
      <c r="V8" s="290"/>
      <c r="W8" s="290"/>
      <c r="X8" s="290"/>
      <c r="Y8" s="290"/>
      <c r="Z8" s="291"/>
      <c r="AA8" s="246"/>
      <c r="AB8" s="137" t="s">
        <v>164</v>
      </c>
      <c r="AC8" s="247"/>
      <c r="AD8" s="292" t="str">
        <f>IF(AND(AA8="",AC8=""),"",IFERROR(AC8-AA8-AB9,""))</f>
        <v/>
      </c>
      <c r="AE8" s="292" t="str">
        <f>IF(AD8="","",IF(AD8&gt;TIME(8,0,0),AD8-TIME(8,0,0),0))</f>
        <v/>
      </c>
      <c r="AF8" s="292" t="str">
        <f>IF(AD8="","",IF(OR(AND(AA8&gt;=$AZ$1,AA8&lt;=$AZ$3),AND(AC8&gt;=$AZ$1,AC8&lt;=$AZ$3)),MIN(AC8,MIN(AC8,$AZ$3)-MAX(AA8,$AZ$1)),TIME(0,0,0)))</f>
        <v/>
      </c>
      <c r="AG8" s="292" t="str">
        <f>IF(AD8="","",MIN(AE8:AF9))</f>
        <v/>
      </c>
      <c r="AH8" s="2"/>
      <c r="AI8" s="302">
        <v>21</v>
      </c>
      <c r="AJ8" s="298">
        <f>IFERROR(DATE($A$4,$F$4,AI8),"")</f>
        <v>44916</v>
      </c>
      <c r="AK8" s="289"/>
      <c r="AL8" s="290"/>
      <c r="AM8" s="290"/>
      <c r="AN8" s="290"/>
      <c r="AO8" s="290"/>
      <c r="AP8" s="290"/>
      <c r="AQ8" s="291"/>
      <c r="AR8" s="246"/>
      <c r="AS8" s="137" t="s">
        <v>0</v>
      </c>
      <c r="AT8" s="247"/>
      <c r="AU8" s="292" t="str">
        <f>IF(AND(AR8="",AT8=""),"",IFERROR(AT8-AR8-AS9,""))</f>
        <v/>
      </c>
      <c r="AV8" s="292" t="str">
        <f>IF(AU8="","",IF(AU8&gt;TIME(8,0,0),AU8-TIME(8,0,0),0))</f>
        <v/>
      </c>
      <c r="AW8" s="292" t="str">
        <f>IF(AU8="","",IF(OR(AND(AR8&gt;=$AZ$1,AR8&lt;=$AZ$3),AND(AT8&gt;=$AZ$1,AT8&lt;=$AZ$3)),MIN(AT8,MIN(AT8,$AZ$3)-MAX(AR8,$AZ$1)),TIME(0,0,0)))</f>
        <v/>
      </c>
      <c r="AX8" s="292" t="str">
        <f>IF(AU8="","",MIN(AV8:AW9))</f>
        <v/>
      </c>
    </row>
    <row r="9" spans="1:52" s="154" customFormat="1" ht="13.5" x14ac:dyDescent="0.15">
      <c r="A9" s="304"/>
      <c r="B9" s="299"/>
      <c r="C9" s="348"/>
      <c r="D9" s="349"/>
      <c r="E9" s="349"/>
      <c r="F9" s="349"/>
      <c r="G9" s="349"/>
      <c r="H9" s="349"/>
      <c r="I9" s="350"/>
      <c r="J9" s="140" t="s">
        <v>11</v>
      </c>
      <c r="K9" s="206">
        <v>4.1666666666666664E-2</v>
      </c>
      <c r="L9" s="142" t="s">
        <v>12</v>
      </c>
      <c r="M9" s="293"/>
      <c r="N9" s="293"/>
      <c r="O9" s="293"/>
      <c r="P9" s="293"/>
      <c r="Q9" s="139"/>
      <c r="R9" s="304"/>
      <c r="S9" s="299"/>
      <c r="T9" s="294"/>
      <c r="U9" s="295"/>
      <c r="V9" s="295"/>
      <c r="W9" s="295"/>
      <c r="X9" s="295"/>
      <c r="Y9" s="295"/>
      <c r="Z9" s="296"/>
      <c r="AA9" s="140" t="s">
        <v>11</v>
      </c>
      <c r="AB9" s="141"/>
      <c r="AC9" s="142" t="s">
        <v>165</v>
      </c>
      <c r="AD9" s="293"/>
      <c r="AE9" s="293"/>
      <c r="AF9" s="293"/>
      <c r="AG9" s="293"/>
      <c r="AH9" s="2"/>
      <c r="AI9" s="304"/>
      <c r="AJ9" s="299"/>
      <c r="AK9" s="294"/>
      <c r="AL9" s="295"/>
      <c r="AM9" s="295"/>
      <c r="AN9" s="295"/>
      <c r="AO9" s="295"/>
      <c r="AP9" s="295"/>
      <c r="AQ9" s="296"/>
      <c r="AR9" s="140" t="s">
        <v>11</v>
      </c>
      <c r="AS9" s="141"/>
      <c r="AT9" s="142" t="s">
        <v>12</v>
      </c>
      <c r="AU9" s="293"/>
      <c r="AV9" s="293"/>
      <c r="AW9" s="293"/>
      <c r="AX9" s="293"/>
    </row>
    <row r="10" spans="1:52" s="154" customFormat="1" ht="39.75" customHeight="1" x14ac:dyDescent="0.15">
      <c r="A10" s="302">
        <v>2</v>
      </c>
      <c r="B10" s="298">
        <f t="shared" ref="B10" si="0">IFERROR(DATE($A$4,$F$4,A10),"")</f>
        <v>44897</v>
      </c>
      <c r="C10" s="289"/>
      <c r="D10" s="290"/>
      <c r="E10" s="290"/>
      <c r="F10" s="290"/>
      <c r="G10" s="290"/>
      <c r="H10" s="290"/>
      <c r="I10" s="291"/>
      <c r="J10" s="246"/>
      <c r="K10" s="137" t="s">
        <v>164</v>
      </c>
      <c r="L10" s="247"/>
      <c r="M10" s="292" t="str">
        <f t="shared" ref="M10" si="1">IF(AND(J10="",L10=""),"",IFERROR(L10-J10-K11,""))</f>
        <v/>
      </c>
      <c r="N10" s="292" t="str">
        <f>IF(M10="","",IF(M10&gt;TIME(8,0,0),M10-TIME(8,0,0),0))</f>
        <v/>
      </c>
      <c r="O10" s="292" t="str">
        <f>IF(M10="","",IF(OR(AND(J10&gt;=$AZ$1,J10&lt;=$AZ$3),AND(L10&gt;=$AZ$1,L10&lt;=$AZ$3)),MIN(L10,MIN(L10,$AZ$3)-MAX(J10,$AZ$1)),TIME(0,0,0)))</f>
        <v/>
      </c>
      <c r="P10" s="292" t="str">
        <f>IF(M10="","",MIN(N10:O11))</f>
        <v/>
      </c>
      <c r="Q10" s="143"/>
      <c r="R10" s="302">
        <v>12</v>
      </c>
      <c r="S10" s="298">
        <f t="shared" ref="S10" si="2">IFERROR(DATE($A$4,$F$4,R10),"")</f>
        <v>44907</v>
      </c>
      <c r="T10" s="289"/>
      <c r="U10" s="290"/>
      <c r="V10" s="290"/>
      <c r="W10" s="290"/>
      <c r="X10" s="290"/>
      <c r="Y10" s="290"/>
      <c r="Z10" s="291"/>
      <c r="AA10" s="246"/>
      <c r="AB10" s="137" t="s">
        <v>164</v>
      </c>
      <c r="AC10" s="247"/>
      <c r="AD10" s="292" t="str">
        <f t="shared" ref="AD10" si="3">IF(AND(AA10="",AC10=""),"",IFERROR(AC10-AA10-AB11,""))</f>
        <v/>
      </c>
      <c r="AE10" s="292" t="str">
        <f>IF(AD10="","",IF(AD10&gt;TIME(8,0,0),AD10-TIME(8,0,0),0))</f>
        <v/>
      </c>
      <c r="AF10" s="292" t="str">
        <f>IF(AD10="","",IF(OR(AND(AA10&gt;=$AZ$1,AA10&lt;=$AZ$3),AND(AC10&gt;=$AZ$1,AC10&lt;=$AZ$3)),MIN(AC10,MIN(AC10,$AZ$3)-MAX(AA10,$AZ$1)),TIME(0,0,0)))</f>
        <v/>
      </c>
      <c r="AG10" s="292" t="str">
        <f>IF(AD10="","",MIN(AE10:AF11))</f>
        <v/>
      </c>
      <c r="AH10" s="2"/>
      <c r="AI10" s="302">
        <v>22</v>
      </c>
      <c r="AJ10" s="298">
        <f t="shared" ref="AJ10" si="4">IFERROR(DATE($A$4,$F$4,AI10),"")</f>
        <v>44917</v>
      </c>
      <c r="AK10" s="289"/>
      <c r="AL10" s="290"/>
      <c r="AM10" s="290"/>
      <c r="AN10" s="290"/>
      <c r="AO10" s="290"/>
      <c r="AP10" s="290"/>
      <c r="AQ10" s="291"/>
      <c r="AR10" s="246"/>
      <c r="AS10" s="137" t="s">
        <v>0</v>
      </c>
      <c r="AT10" s="247"/>
      <c r="AU10" s="292" t="str">
        <f t="shared" ref="AU10" si="5">IF(AND(AR10="",AT10=""),"",IFERROR(AT10-AR10-AS11,""))</f>
        <v/>
      </c>
      <c r="AV10" s="292" t="str">
        <f>IF(AU10="","",IF(AU10&gt;TIME(8,0,0),AU10-TIME(8,0,0),0))</f>
        <v/>
      </c>
      <c r="AW10" s="292" t="str">
        <f>IF(AU10="","",IF(OR(AND(AR10&gt;=$AZ$1,AR10&lt;=$AZ$3),AND(AT10&gt;=$AZ$1,AT10&lt;=$AZ$3)),MIN(AT10,MIN(AT10,$AZ$3)-MAX(AR10,$AZ$1)),TIME(0,0,0)))</f>
        <v/>
      </c>
      <c r="AX10" s="292" t="str">
        <f>IF(AU10="","",MIN(AV10:AW11))</f>
        <v/>
      </c>
    </row>
    <row r="11" spans="1:52" s="154" customFormat="1" ht="13.5" x14ac:dyDescent="0.15">
      <c r="A11" s="304"/>
      <c r="B11" s="299"/>
      <c r="C11" s="294"/>
      <c r="D11" s="295"/>
      <c r="E11" s="295"/>
      <c r="F11" s="295"/>
      <c r="G11" s="295"/>
      <c r="H11" s="295"/>
      <c r="I11" s="296"/>
      <c r="J11" s="140" t="s">
        <v>11</v>
      </c>
      <c r="K11" s="141"/>
      <c r="L11" s="142" t="s">
        <v>165</v>
      </c>
      <c r="M11" s="293"/>
      <c r="N11" s="293"/>
      <c r="O11" s="293"/>
      <c r="P11" s="293"/>
      <c r="Q11" s="143"/>
      <c r="R11" s="304"/>
      <c r="S11" s="299"/>
      <c r="T11" s="294"/>
      <c r="U11" s="295"/>
      <c r="V11" s="295"/>
      <c r="W11" s="295"/>
      <c r="X11" s="295"/>
      <c r="Y11" s="295"/>
      <c r="Z11" s="296"/>
      <c r="AA11" s="140" t="s">
        <v>11</v>
      </c>
      <c r="AB11" s="141"/>
      <c r="AC11" s="142" t="s">
        <v>165</v>
      </c>
      <c r="AD11" s="293"/>
      <c r="AE11" s="293"/>
      <c r="AF11" s="293"/>
      <c r="AG11" s="293"/>
      <c r="AH11" s="2"/>
      <c r="AI11" s="304"/>
      <c r="AJ11" s="299"/>
      <c r="AK11" s="294"/>
      <c r="AL11" s="295"/>
      <c r="AM11" s="295"/>
      <c r="AN11" s="295"/>
      <c r="AO11" s="295"/>
      <c r="AP11" s="295"/>
      <c r="AQ11" s="296"/>
      <c r="AR11" s="140" t="s">
        <v>11</v>
      </c>
      <c r="AS11" s="141"/>
      <c r="AT11" s="142" t="s">
        <v>12</v>
      </c>
      <c r="AU11" s="293"/>
      <c r="AV11" s="293"/>
      <c r="AW11" s="293"/>
      <c r="AX11" s="293"/>
    </row>
    <row r="12" spans="1:52" s="154" customFormat="1" ht="39.75" customHeight="1" x14ac:dyDescent="0.15">
      <c r="A12" s="302">
        <v>3</v>
      </c>
      <c r="B12" s="298">
        <f t="shared" ref="B12" si="6">IFERROR(DATE($A$4,$F$4,A12),"")</f>
        <v>44898</v>
      </c>
      <c r="C12" s="289"/>
      <c r="D12" s="290"/>
      <c r="E12" s="290"/>
      <c r="F12" s="290"/>
      <c r="G12" s="290"/>
      <c r="H12" s="290"/>
      <c r="I12" s="291"/>
      <c r="J12" s="246"/>
      <c r="K12" s="137" t="s">
        <v>164</v>
      </c>
      <c r="L12" s="247"/>
      <c r="M12" s="292" t="str">
        <f t="shared" ref="M12" si="7">IF(AND(J12="",L12=""),"",IFERROR(L12-J12-K13,""))</f>
        <v/>
      </c>
      <c r="N12" s="292" t="str">
        <f>IF(M12="","",IF(M12&gt;TIME(8,0,0),M12-TIME(8,0,0),0))</f>
        <v/>
      </c>
      <c r="O12" s="292" t="str">
        <f>IF(M12="","",IF(OR(AND(J12&gt;=$AZ$1,J12&lt;=$AZ$3),AND(L12&gt;=$AZ$1,L12&lt;=$AZ$3)),MIN(L12,MIN(L12,$AZ$3)-MAX(J12,$AZ$1)),TIME(0,0,0)))</f>
        <v/>
      </c>
      <c r="P12" s="292" t="str">
        <f>IF(M12="","",MIN(N12:O13))</f>
        <v/>
      </c>
      <c r="Q12" s="143"/>
      <c r="R12" s="302">
        <v>13</v>
      </c>
      <c r="S12" s="298">
        <f t="shared" ref="S12" si="8">IFERROR(DATE($A$4,$F$4,R12),"")</f>
        <v>44908</v>
      </c>
      <c r="T12" s="289"/>
      <c r="U12" s="290"/>
      <c r="V12" s="290"/>
      <c r="W12" s="290"/>
      <c r="X12" s="290"/>
      <c r="Y12" s="290"/>
      <c r="Z12" s="291"/>
      <c r="AA12" s="246"/>
      <c r="AB12" s="137" t="s">
        <v>164</v>
      </c>
      <c r="AC12" s="247"/>
      <c r="AD12" s="292" t="str">
        <f t="shared" ref="AD12" si="9">IF(AND(AA12="",AC12=""),"",IFERROR(AC12-AA12-AB13,""))</f>
        <v/>
      </c>
      <c r="AE12" s="292" t="str">
        <f>IF(AD12="","",IF(AD12&gt;TIME(8,0,0),AD12-TIME(8,0,0),0))</f>
        <v/>
      </c>
      <c r="AF12" s="292" t="str">
        <f>IF(AD12="","",IF(OR(AND(AA12&gt;=$AZ$1,AA12&lt;=$AZ$3),AND(AC12&gt;=$AZ$1,AC12&lt;=$AZ$3)),MIN(AC12,MIN(AC12,$AZ$3)-MAX(AA12,$AZ$1)),TIME(0,0,0)))</f>
        <v/>
      </c>
      <c r="AG12" s="292" t="str">
        <f>IF(AD12="","",MIN(AE12:AF13))</f>
        <v/>
      </c>
      <c r="AH12" s="2"/>
      <c r="AI12" s="302">
        <v>23</v>
      </c>
      <c r="AJ12" s="298">
        <f t="shared" ref="AJ12" si="10">IFERROR(DATE($A$4,$F$4,AI12),"")</f>
        <v>44918</v>
      </c>
      <c r="AK12" s="289"/>
      <c r="AL12" s="290"/>
      <c r="AM12" s="290"/>
      <c r="AN12" s="290"/>
      <c r="AO12" s="290"/>
      <c r="AP12" s="290"/>
      <c r="AQ12" s="291"/>
      <c r="AR12" s="246"/>
      <c r="AS12" s="137" t="s">
        <v>0</v>
      </c>
      <c r="AT12" s="247"/>
      <c r="AU12" s="292" t="str">
        <f t="shared" ref="AU12" si="11">IF(AND(AR12="",AT12=""),"",IFERROR(AT12-AR12-AS13,""))</f>
        <v/>
      </c>
      <c r="AV12" s="292" t="str">
        <f>IF(AU12="","",IF(AU12&gt;TIME(8,0,0),AU12-TIME(8,0,0),0))</f>
        <v/>
      </c>
      <c r="AW12" s="292" t="str">
        <f>IF(AU12="","",IF(OR(AND(AR12&gt;=$AZ$1,AR12&lt;=$AZ$3),AND(AT12&gt;=$AZ$1,AT12&lt;=$AZ$3)),MIN(AT12,MIN(AT12,$AZ$3)-MAX(AR12,$AZ$1)),TIME(0,0,0)))</f>
        <v/>
      </c>
      <c r="AX12" s="292" t="str">
        <f>IF(AU12="","",MIN(AV12:AW13))</f>
        <v/>
      </c>
    </row>
    <row r="13" spans="1:52" s="154" customFormat="1" ht="13.5" x14ac:dyDescent="0.15">
      <c r="A13" s="304"/>
      <c r="B13" s="299"/>
      <c r="C13" s="294"/>
      <c r="D13" s="295"/>
      <c r="E13" s="295"/>
      <c r="F13" s="295"/>
      <c r="G13" s="295"/>
      <c r="H13" s="295"/>
      <c r="I13" s="296"/>
      <c r="J13" s="140" t="s">
        <v>11</v>
      </c>
      <c r="K13" s="141"/>
      <c r="L13" s="142" t="s">
        <v>165</v>
      </c>
      <c r="M13" s="293"/>
      <c r="N13" s="293"/>
      <c r="O13" s="293"/>
      <c r="P13" s="293"/>
      <c r="Q13" s="143"/>
      <c r="R13" s="304"/>
      <c r="S13" s="299"/>
      <c r="T13" s="294"/>
      <c r="U13" s="295"/>
      <c r="V13" s="295"/>
      <c r="W13" s="295"/>
      <c r="X13" s="295"/>
      <c r="Y13" s="295"/>
      <c r="Z13" s="296"/>
      <c r="AA13" s="140" t="s">
        <v>11</v>
      </c>
      <c r="AB13" s="141"/>
      <c r="AC13" s="142" t="s">
        <v>165</v>
      </c>
      <c r="AD13" s="293"/>
      <c r="AE13" s="293"/>
      <c r="AF13" s="293"/>
      <c r="AG13" s="293"/>
      <c r="AH13" s="2"/>
      <c r="AI13" s="304"/>
      <c r="AJ13" s="299"/>
      <c r="AK13" s="294"/>
      <c r="AL13" s="295"/>
      <c r="AM13" s="295"/>
      <c r="AN13" s="295"/>
      <c r="AO13" s="295"/>
      <c r="AP13" s="295"/>
      <c r="AQ13" s="296"/>
      <c r="AR13" s="140" t="s">
        <v>11</v>
      </c>
      <c r="AS13" s="141"/>
      <c r="AT13" s="142" t="s">
        <v>12</v>
      </c>
      <c r="AU13" s="293"/>
      <c r="AV13" s="293"/>
      <c r="AW13" s="293"/>
      <c r="AX13" s="293"/>
    </row>
    <row r="14" spans="1:52" s="154" customFormat="1" ht="39.75" customHeight="1" x14ac:dyDescent="0.15">
      <c r="A14" s="302">
        <v>4</v>
      </c>
      <c r="B14" s="298">
        <f t="shared" ref="B14" si="12">IFERROR(DATE($A$4,$F$4,A14),"")</f>
        <v>44899</v>
      </c>
      <c r="C14" s="289"/>
      <c r="D14" s="290"/>
      <c r="E14" s="290"/>
      <c r="F14" s="290"/>
      <c r="G14" s="290"/>
      <c r="H14" s="290"/>
      <c r="I14" s="291"/>
      <c r="J14" s="246"/>
      <c r="K14" s="137" t="s">
        <v>0</v>
      </c>
      <c r="L14" s="247"/>
      <c r="M14" s="292" t="str">
        <f t="shared" ref="M14" si="13">IF(AND(J14="",L14=""),"",IFERROR(L14-J14-K15,""))</f>
        <v/>
      </c>
      <c r="N14" s="292" t="str">
        <f>IF(M14="","",IF(M14&gt;TIME(8,0,0),M14-TIME(8,0,0),0))</f>
        <v/>
      </c>
      <c r="O14" s="292" t="str">
        <f>IF(M14="","",IF(OR(AND(J14&gt;=$AZ$1,J14&lt;=$AZ$3),AND(L14&gt;=$AZ$1,L14&lt;=$AZ$3)),MIN(L14,MIN(L14,$AZ$3)-MAX(J14,$AZ$1)),TIME(0,0,0)))</f>
        <v/>
      </c>
      <c r="P14" s="292" t="str">
        <f>IF(M14="","",MIN(N14:O15))</f>
        <v/>
      </c>
      <c r="Q14" s="143"/>
      <c r="R14" s="302">
        <v>14</v>
      </c>
      <c r="S14" s="298">
        <f t="shared" ref="S14" si="14">IFERROR(DATE($A$4,$F$4,R14),"")</f>
        <v>44909</v>
      </c>
      <c r="T14" s="289"/>
      <c r="U14" s="290"/>
      <c r="V14" s="290"/>
      <c r="W14" s="290"/>
      <c r="X14" s="290"/>
      <c r="Y14" s="290"/>
      <c r="Z14" s="291"/>
      <c r="AA14" s="246"/>
      <c r="AB14" s="137" t="s">
        <v>164</v>
      </c>
      <c r="AC14" s="247"/>
      <c r="AD14" s="292" t="str">
        <f t="shared" ref="AD14" si="15">IF(AND(AA14="",AC14=""),"",IFERROR(AC14-AA14-AB15,""))</f>
        <v/>
      </c>
      <c r="AE14" s="292" t="str">
        <f>IF(AD14="","",IF(AD14&gt;TIME(8,0,0),AD14-TIME(8,0,0),0))</f>
        <v/>
      </c>
      <c r="AF14" s="292" t="str">
        <f>IF(AD14="","",IF(OR(AND(AA14&gt;=$AZ$1,AA14&lt;=$AZ$3),AND(AC14&gt;=$AZ$1,AC14&lt;=$AZ$3)),MIN(AC14,MIN(AC14,$AZ$3)-MAX(AA14,$AZ$1)),TIME(0,0,0)))</f>
        <v/>
      </c>
      <c r="AG14" s="292" t="str">
        <f>IF(AD14="","",MIN(AE14:AF15))</f>
        <v/>
      </c>
      <c r="AH14" s="2"/>
      <c r="AI14" s="302">
        <v>24</v>
      </c>
      <c r="AJ14" s="298">
        <f t="shared" ref="AJ14" si="16">IFERROR(DATE($A$4,$F$4,AI14),"")</f>
        <v>44919</v>
      </c>
      <c r="AK14" s="289"/>
      <c r="AL14" s="290"/>
      <c r="AM14" s="290"/>
      <c r="AN14" s="290"/>
      <c r="AO14" s="290"/>
      <c r="AP14" s="290"/>
      <c r="AQ14" s="291"/>
      <c r="AR14" s="246"/>
      <c r="AS14" s="137" t="s">
        <v>0</v>
      </c>
      <c r="AT14" s="247"/>
      <c r="AU14" s="292" t="str">
        <f t="shared" ref="AU14" si="17">IF(AND(AR14="",AT14=""),"",IFERROR(AT14-AR14-AS15,""))</f>
        <v/>
      </c>
      <c r="AV14" s="292" t="str">
        <f>IF(AU14="","",IF(AU14&gt;TIME(8,0,0),AU14-TIME(8,0,0),0))</f>
        <v/>
      </c>
      <c r="AW14" s="292" t="str">
        <f>IF(AU14="","",IF(OR(AND(AR14&gt;=$AZ$1,AR14&lt;=$AZ$3),AND(AT14&gt;=$AZ$1,AT14&lt;=$AZ$3)),MIN(AT14,MIN(AT14,$AZ$3)-MAX(AR14,$AZ$1)),TIME(0,0,0)))</f>
        <v/>
      </c>
      <c r="AX14" s="292" t="str">
        <f>IF(AU14="","",MIN(AV14:AW15))</f>
        <v/>
      </c>
    </row>
    <row r="15" spans="1:52" s="154" customFormat="1" ht="13.5" x14ac:dyDescent="0.15">
      <c r="A15" s="304"/>
      <c r="B15" s="299"/>
      <c r="C15" s="294"/>
      <c r="D15" s="295"/>
      <c r="E15" s="295"/>
      <c r="F15" s="295"/>
      <c r="G15" s="295"/>
      <c r="H15" s="295"/>
      <c r="I15" s="296"/>
      <c r="J15" s="140" t="s">
        <v>11</v>
      </c>
      <c r="K15" s="141"/>
      <c r="L15" s="142" t="s">
        <v>12</v>
      </c>
      <c r="M15" s="293"/>
      <c r="N15" s="293"/>
      <c r="O15" s="293"/>
      <c r="P15" s="293"/>
      <c r="Q15" s="143"/>
      <c r="R15" s="304"/>
      <c r="S15" s="299"/>
      <c r="T15" s="294"/>
      <c r="U15" s="295"/>
      <c r="V15" s="295"/>
      <c r="W15" s="295"/>
      <c r="X15" s="295"/>
      <c r="Y15" s="295"/>
      <c r="Z15" s="296"/>
      <c r="AA15" s="140" t="s">
        <v>11</v>
      </c>
      <c r="AB15" s="141"/>
      <c r="AC15" s="142" t="s">
        <v>165</v>
      </c>
      <c r="AD15" s="293"/>
      <c r="AE15" s="293"/>
      <c r="AF15" s="293"/>
      <c r="AG15" s="293"/>
      <c r="AH15" s="2"/>
      <c r="AI15" s="304"/>
      <c r="AJ15" s="299"/>
      <c r="AK15" s="294"/>
      <c r="AL15" s="295"/>
      <c r="AM15" s="295"/>
      <c r="AN15" s="295"/>
      <c r="AO15" s="295"/>
      <c r="AP15" s="295"/>
      <c r="AQ15" s="296"/>
      <c r="AR15" s="140" t="s">
        <v>11</v>
      </c>
      <c r="AS15" s="141"/>
      <c r="AT15" s="142" t="s">
        <v>12</v>
      </c>
      <c r="AU15" s="293"/>
      <c r="AV15" s="293"/>
      <c r="AW15" s="293"/>
      <c r="AX15" s="293"/>
    </row>
    <row r="16" spans="1:52" s="154" customFormat="1" ht="39.75" customHeight="1" x14ac:dyDescent="0.15">
      <c r="A16" s="302">
        <v>5</v>
      </c>
      <c r="B16" s="298">
        <f t="shared" ref="B16" si="18">IFERROR(DATE($A$4,$F$4,A16),"")</f>
        <v>44900</v>
      </c>
      <c r="C16" s="289"/>
      <c r="D16" s="290"/>
      <c r="E16" s="290"/>
      <c r="F16" s="290"/>
      <c r="G16" s="290"/>
      <c r="H16" s="290"/>
      <c r="I16" s="291"/>
      <c r="J16" s="246"/>
      <c r="K16" s="137" t="s">
        <v>0</v>
      </c>
      <c r="L16" s="247"/>
      <c r="M16" s="292" t="str">
        <f t="shared" ref="M16" si="19">IF(AND(J16="",L16=""),"",IFERROR(L16-J16-K17,""))</f>
        <v/>
      </c>
      <c r="N16" s="292" t="str">
        <f>IF(M16="","",IF(M16&gt;TIME(8,0,0),M16-TIME(8,0,0),0))</f>
        <v/>
      </c>
      <c r="O16" s="292" t="str">
        <f>IF(M16="","",IF(OR(AND(J16&gt;=$AZ$1,J16&lt;=$AZ$3),AND(L16&gt;=$AZ$1,L16&lt;=$AZ$3)),MIN(L16,MIN(L16,$AZ$3)-MAX(J16,$AZ$1)),TIME(0,0,0)))</f>
        <v/>
      </c>
      <c r="P16" s="292" t="str">
        <f>IF(M16="","",MIN(N16:O17))</f>
        <v/>
      </c>
      <c r="Q16" s="143"/>
      <c r="R16" s="302">
        <v>15</v>
      </c>
      <c r="S16" s="298">
        <f t="shared" ref="S16" si="20">IFERROR(DATE($A$4,$F$4,R16),"")</f>
        <v>44910</v>
      </c>
      <c r="T16" s="289"/>
      <c r="U16" s="290"/>
      <c r="V16" s="290"/>
      <c r="W16" s="290"/>
      <c r="X16" s="290"/>
      <c r="Y16" s="290"/>
      <c r="Z16" s="291"/>
      <c r="AA16" s="246"/>
      <c r="AB16" s="137" t="s">
        <v>0</v>
      </c>
      <c r="AC16" s="247"/>
      <c r="AD16" s="292" t="str">
        <f t="shared" ref="AD16" si="21">IF(AND(AA16="",AC16=""),"",IFERROR(AC16-AA16-AB17,""))</f>
        <v/>
      </c>
      <c r="AE16" s="292" t="str">
        <f>IF(AD16="","",IF(AD16&gt;TIME(8,0,0),AD16-TIME(8,0,0),0))</f>
        <v/>
      </c>
      <c r="AF16" s="292" t="str">
        <f>IF(AD16="","",IF(OR(AND(AA16&gt;=$AZ$1,AA16&lt;=$AZ$3),AND(AC16&gt;=$AZ$1,AC16&lt;=$AZ$3)),MIN(AC16,MIN(AC16,$AZ$3)-MAX(AA16,$AZ$1)),TIME(0,0,0)))</f>
        <v/>
      </c>
      <c r="AG16" s="292" t="str">
        <f>IF(AD16="","",MIN(AE16:AF17))</f>
        <v/>
      </c>
      <c r="AH16" s="2"/>
      <c r="AI16" s="302">
        <v>25</v>
      </c>
      <c r="AJ16" s="298">
        <f t="shared" ref="AJ16" si="22">IFERROR(DATE($A$4,$F$4,AI16),"")</f>
        <v>44920</v>
      </c>
      <c r="AK16" s="289"/>
      <c r="AL16" s="290"/>
      <c r="AM16" s="290"/>
      <c r="AN16" s="290"/>
      <c r="AO16" s="290"/>
      <c r="AP16" s="290"/>
      <c r="AQ16" s="291"/>
      <c r="AR16" s="246"/>
      <c r="AS16" s="137" t="s">
        <v>0</v>
      </c>
      <c r="AT16" s="247"/>
      <c r="AU16" s="292" t="str">
        <f t="shared" ref="AU16" si="23">IF(AND(AR16="",AT16=""),"",IFERROR(AT16-AR16-AS17,""))</f>
        <v/>
      </c>
      <c r="AV16" s="292" t="str">
        <f>IF(AU16="","",IF(AU16&gt;TIME(8,0,0),AU16-TIME(8,0,0),0))</f>
        <v/>
      </c>
      <c r="AW16" s="292" t="str">
        <f>IF(AU16="","",IF(OR(AND(AR16&gt;=$AZ$1,AR16&lt;=$AZ$3),AND(AT16&gt;=$AZ$1,AT16&lt;=$AZ$3)),MIN(AT16,MIN(AT16,$AZ$3)-MAX(AR16,$AZ$1)),TIME(0,0,0)))</f>
        <v/>
      </c>
      <c r="AX16" s="292" t="str">
        <f>IF(AU16="","",MIN(AV16:AW17))</f>
        <v/>
      </c>
    </row>
    <row r="17" spans="1:50" s="154" customFormat="1" ht="13.5" x14ac:dyDescent="0.15">
      <c r="A17" s="304"/>
      <c r="B17" s="299"/>
      <c r="C17" s="294"/>
      <c r="D17" s="295"/>
      <c r="E17" s="295"/>
      <c r="F17" s="295"/>
      <c r="G17" s="295"/>
      <c r="H17" s="295"/>
      <c r="I17" s="296"/>
      <c r="J17" s="140" t="s">
        <v>11</v>
      </c>
      <c r="K17" s="141"/>
      <c r="L17" s="142" t="s">
        <v>12</v>
      </c>
      <c r="M17" s="293"/>
      <c r="N17" s="293"/>
      <c r="O17" s="293"/>
      <c r="P17" s="293"/>
      <c r="Q17" s="143"/>
      <c r="R17" s="304"/>
      <c r="S17" s="299"/>
      <c r="T17" s="294"/>
      <c r="U17" s="295"/>
      <c r="V17" s="295"/>
      <c r="W17" s="295"/>
      <c r="X17" s="295"/>
      <c r="Y17" s="295"/>
      <c r="Z17" s="296"/>
      <c r="AA17" s="140" t="s">
        <v>11</v>
      </c>
      <c r="AB17" s="141"/>
      <c r="AC17" s="142" t="s">
        <v>12</v>
      </c>
      <c r="AD17" s="293"/>
      <c r="AE17" s="293"/>
      <c r="AF17" s="293"/>
      <c r="AG17" s="293"/>
      <c r="AH17" s="2"/>
      <c r="AI17" s="304"/>
      <c r="AJ17" s="299"/>
      <c r="AK17" s="294"/>
      <c r="AL17" s="295"/>
      <c r="AM17" s="295"/>
      <c r="AN17" s="295"/>
      <c r="AO17" s="295"/>
      <c r="AP17" s="295"/>
      <c r="AQ17" s="296"/>
      <c r="AR17" s="140" t="s">
        <v>11</v>
      </c>
      <c r="AS17" s="141"/>
      <c r="AT17" s="142" t="s">
        <v>12</v>
      </c>
      <c r="AU17" s="293"/>
      <c r="AV17" s="293"/>
      <c r="AW17" s="293"/>
      <c r="AX17" s="293"/>
    </row>
    <row r="18" spans="1:50" s="154" customFormat="1" ht="39.75" customHeight="1" x14ac:dyDescent="0.15">
      <c r="A18" s="302">
        <v>6</v>
      </c>
      <c r="B18" s="298">
        <f t="shared" ref="B18" si="24">IFERROR(DATE($A$4,$F$4,A18),"")</f>
        <v>44901</v>
      </c>
      <c r="C18" s="289"/>
      <c r="D18" s="290"/>
      <c r="E18" s="290"/>
      <c r="F18" s="290"/>
      <c r="G18" s="290"/>
      <c r="H18" s="290"/>
      <c r="I18" s="291"/>
      <c r="J18" s="246"/>
      <c r="K18" s="137" t="s">
        <v>0</v>
      </c>
      <c r="L18" s="247"/>
      <c r="M18" s="292" t="str">
        <f t="shared" ref="M18" si="25">IF(AND(J18="",L18=""),"",IFERROR(L18-J18-K19,""))</f>
        <v/>
      </c>
      <c r="N18" s="292" t="str">
        <f>IF(M18="","",IF(M18&gt;TIME(8,0,0),M18-TIME(8,0,0),0))</f>
        <v/>
      </c>
      <c r="O18" s="292" t="str">
        <f>IF(M18="","",IF(OR(AND(J18&gt;=$AZ$1,J18&lt;=$AZ$3),AND(L18&gt;=$AZ$1,L18&lt;=$AZ$3)),MIN(L18,MIN(L18,$AZ$3)-MAX(J18,$AZ$1)),TIME(0,0,0)))</f>
        <v/>
      </c>
      <c r="P18" s="292" t="str">
        <f>IF(M18="","",MIN(N18:O19))</f>
        <v/>
      </c>
      <c r="Q18" s="143"/>
      <c r="R18" s="302">
        <v>16</v>
      </c>
      <c r="S18" s="298">
        <f t="shared" ref="S18" si="26">IFERROR(DATE($A$4,$F$4,R18),"")</f>
        <v>44911</v>
      </c>
      <c r="T18" s="289"/>
      <c r="U18" s="290"/>
      <c r="V18" s="290"/>
      <c r="W18" s="290"/>
      <c r="X18" s="290"/>
      <c r="Y18" s="290"/>
      <c r="Z18" s="291"/>
      <c r="AA18" s="246"/>
      <c r="AB18" s="137" t="s">
        <v>0</v>
      </c>
      <c r="AC18" s="247"/>
      <c r="AD18" s="292" t="str">
        <f t="shared" ref="AD18" si="27">IF(AND(AA18="",AC18=""),"",IFERROR(AC18-AA18-AB19,""))</f>
        <v/>
      </c>
      <c r="AE18" s="292" t="str">
        <f>IF(AD18="","",IF(AD18&gt;TIME(8,0,0),AD18-TIME(8,0,0),0))</f>
        <v/>
      </c>
      <c r="AF18" s="292" t="str">
        <f>IF(AD18="","",IF(OR(AND(AA18&gt;=$AZ$1,AA18&lt;=$AZ$3),AND(AC18&gt;=$AZ$1,AC18&lt;=$AZ$3)),MIN(AC18,MIN(AC18,$AZ$3)-MAX(AA18,$AZ$1)),TIME(0,0,0)))</f>
        <v/>
      </c>
      <c r="AG18" s="292" t="str">
        <f>IF(AD18="","",MIN(AE18:AF19))</f>
        <v/>
      </c>
      <c r="AH18" s="2"/>
      <c r="AI18" s="302">
        <v>26</v>
      </c>
      <c r="AJ18" s="298">
        <f t="shared" ref="AJ18" si="28">IFERROR(DATE($A$4,$F$4,AI18),"")</f>
        <v>44921</v>
      </c>
      <c r="AK18" s="289"/>
      <c r="AL18" s="290"/>
      <c r="AM18" s="290"/>
      <c r="AN18" s="290"/>
      <c r="AO18" s="290"/>
      <c r="AP18" s="290"/>
      <c r="AQ18" s="291"/>
      <c r="AR18" s="246"/>
      <c r="AS18" s="137" t="s">
        <v>0</v>
      </c>
      <c r="AT18" s="247"/>
      <c r="AU18" s="292" t="str">
        <f t="shared" ref="AU18" si="29">IF(AND(AR18="",AT18=""),"",IFERROR(AT18-AR18-AS19,""))</f>
        <v/>
      </c>
      <c r="AV18" s="292" t="str">
        <f>IF(AU18="","",IF(AU18&gt;TIME(8,0,0),AU18-TIME(8,0,0),0))</f>
        <v/>
      </c>
      <c r="AW18" s="292" t="str">
        <f>IF(AU18="","",IF(OR(AND(AR18&gt;=$AZ$1,AR18&lt;=$AZ$3),AND(AT18&gt;=$AZ$1,AT18&lt;=$AZ$3)),MIN(AT18,MIN(AT18,$AZ$3)-MAX(AR18,$AZ$1)),TIME(0,0,0)))</f>
        <v/>
      </c>
      <c r="AX18" s="292" t="str">
        <f>IF(AU18="","",MIN(AV18:AW19))</f>
        <v/>
      </c>
    </row>
    <row r="19" spans="1:50" s="154" customFormat="1" ht="13.5" x14ac:dyDescent="0.15">
      <c r="A19" s="304"/>
      <c r="B19" s="299"/>
      <c r="C19" s="294"/>
      <c r="D19" s="295"/>
      <c r="E19" s="295"/>
      <c r="F19" s="295"/>
      <c r="G19" s="295"/>
      <c r="H19" s="295"/>
      <c r="I19" s="296"/>
      <c r="J19" s="140" t="s">
        <v>11</v>
      </c>
      <c r="K19" s="141"/>
      <c r="L19" s="142" t="s">
        <v>12</v>
      </c>
      <c r="M19" s="293"/>
      <c r="N19" s="293"/>
      <c r="O19" s="293"/>
      <c r="P19" s="293"/>
      <c r="Q19" s="143"/>
      <c r="R19" s="304"/>
      <c r="S19" s="299"/>
      <c r="T19" s="294"/>
      <c r="U19" s="295"/>
      <c r="V19" s="295"/>
      <c r="W19" s="295"/>
      <c r="X19" s="295"/>
      <c r="Y19" s="295"/>
      <c r="Z19" s="296"/>
      <c r="AA19" s="140" t="s">
        <v>11</v>
      </c>
      <c r="AB19" s="141"/>
      <c r="AC19" s="142" t="s">
        <v>12</v>
      </c>
      <c r="AD19" s="293"/>
      <c r="AE19" s="293"/>
      <c r="AF19" s="293"/>
      <c r="AG19" s="293"/>
      <c r="AH19" s="2"/>
      <c r="AI19" s="304"/>
      <c r="AJ19" s="299"/>
      <c r="AK19" s="294"/>
      <c r="AL19" s="295"/>
      <c r="AM19" s="295"/>
      <c r="AN19" s="295"/>
      <c r="AO19" s="295"/>
      <c r="AP19" s="295"/>
      <c r="AQ19" s="296"/>
      <c r="AR19" s="140" t="s">
        <v>11</v>
      </c>
      <c r="AS19" s="141"/>
      <c r="AT19" s="142" t="s">
        <v>12</v>
      </c>
      <c r="AU19" s="293"/>
      <c r="AV19" s="293"/>
      <c r="AW19" s="293"/>
      <c r="AX19" s="293"/>
    </row>
    <row r="20" spans="1:50" s="154" customFormat="1" ht="39.75" customHeight="1" x14ac:dyDescent="0.15">
      <c r="A20" s="302">
        <v>7</v>
      </c>
      <c r="B20" s="298">
        <f t="shared" ref="B20" si="30">IFERROR(DATE($A$4,$F$4,A20),"")</f>
        <v>44902</v>
      </c>
      <c r="C20" s="289"/>
      <c r="D20" s="290"/>
      <c r="E20" s="290"/>
      <c r="F20" s="290"/>
      <c r="G20" s="290"/>
      <c r="H20" s="290"/>
      <c r="I20" s="291"/>
      <c r="J20" s="246"/>
      <c r="K20" s="137" t="s">
        <v>0</v>
      </c>
      <c r="L20" s="247"/>
      <c r="M20" s="292" t="str">
        <f t="shared" ref="M20" si="31">IF(AND(J20="",L20=""),"",IFERROR(L20-J20-K21,""))</f>
        <v/>
      </c>
      <c r="N20" s="292" t="str">
        <f>IF(M20="","",IF(M20&gt;TIME(8,0,0),M20-TIME(8,0,0),0))</f>
        <v/>
      </c>
      <c r="O20" s="292" t="str">
        <f>IF(M20="","",IF(OR(AND(J20&gt;=$AZ$1,J20&lt;=$AZ$3),AND(L20&gt;=$AZ$1,L20&lt;=$AZ$3)),MIN(L20,MIN(L20,$AZ$3)-MAX(J20,$AZ$1)),TIME(0,0,0)))</f>
        <v/>
      </c>
      <c r="P20" s="292" t="str">
        <f>IF(M20="","",MIN(N20:O21))</f>
        <v/>
      </c>
      <c r="Q20" s="143"/>
      <c r="R20" s="302">
        <v>17</v>
      </c>
      <c r="S20" s="298">
        <f t="shared" ref="S20" si="32">IFERROR(DATE($A$4,$F$4,R20),"")</f>
        <v>44912</v>
      </c>
      <c r="T20" s="289"/>
      <c r="U20" s="290"/>
      <c r="V20" s="290"/>
      <c r="W20" s="290"/>
      <c r="X20" s="290"/>
      <c r="Y20" s="290"/>
      <c r="Z20" s="291"/>
      <c r="AA20" s="246"/>
      <c r="AB20" s="137" t="s">
        <v>0</v>
      </c>
      <c r="AC20" s="247"/>
      <c r="AD20" s="292" t="str">
        <f t="shared" ref="AD20" si="33">IF(AND(AA20="",AC20=""),"",IFERROR(AC20-AA20-AB21,""))</f>
        <v/>
      </c>
      <c r="AE20" s="292" t="str">
        <f>IF(AD20="","",IF(AD20&gt;TIME(8,0,0),AD20-TIME(8,0,0),0))</f>
        <v/>
      </c>
      <c r="AF20" s="292" t="str">
        <f>IF(AD20="","",IF(OR(AND(AA20&gt;=$AZ$1,AA20&lt;=$AZ$3),AND(AC20&gt;=$AZ$1,AC20&lt;=$AZ$3)),MIN(AC20,MIN(AC20,$AZ$3)-MAX(AA20,$AZ$1)),TIME(0,0,0)))</f>
        <v/>
      </c>
      <c r="AG20" s="292" t="str">
        <f>IF(AD20="","",MIN(AE20:AF21))</f>
        <v/>
      </c>
      <c r="AH20" s="2"/>
      <c r="AI20" s="302">
        <v>27</v>
      </c>
      <c r="AJ20" s="298">
        <f t="shared" ref="AJ20" si="34">IFERROR(DATE($A$4,$F$4,AI20),"")</f>
        <v>44922</v>
      </c>
      <c r="AK20" s="289"/>
      <c r="AL20" s="290"/>
      <c r="AM20" s="290"/>
      <c r="AN20" s="290"/>
      <c r="AO20" s="290"/>
      <c r="AP20" s="290"/>
      <c r="AQ20" s="291"/>
      <c r="AR20" s="246"/>
      <c r="AS20" s="137" t="s">
        <v>0</v>
      </c>
      <c r="AT20" s="247"/>
      <c r="AU20" s="292" t="str">
        <f t="shared" ref="AU20" si="35">IF(AND(AR20="",AT20=""),"",IFERROR(AT20-AR20-AS21,""))</f>
        <v/>
      </c>
      <c r="AV20" s="292" t="str">
        <f>IF(AU20="","",IF(AU20&gt;TIME(8,0,0),AU20-TIME(8,0,0),0))</f>
        <v/>
      </c>
      <c r="AW20" s="292" t="str">
        <f>IF(AU20="","",IF(OR(AND(AR20&gt;=$AZ$1,AR20&lt;=$AZ$3),AND(AT20&gt;=$AZ$1,AT20&lt;=$AZ$3)),MIN(AT20,MIN(AT20,$AZ$3)-MAX(AR20,$AZ$1)),TIME(0,0,0)))</f>
        <v/>
      </c>
      <c r="AX20" s="292" t="str">
        <f>IF(AU20="","",MIN(AV20:AW21))</f>
        <v/>
      </c>
    </row>
    <row r="21" spans="1:50" s="154" customFormat="1" ht="13.5" x14ac:dyDescent="0.15">
      <c r="A21" s="304"/>
      <c r="B21" s="299"/>
      <c r="C21" s="294"/>
      <c r="D21" s="295"/>
      <c r="E21" s="295"/>
      <c r="F21" s="295"/>
      <c r="G21" s="295"/>
      <c r="H21" s="295"/>
      <c r="I21" s="296"/>
      <c r="J21" s="140" t="s">
        <v>11</v>
      </c>
      <c r="K21" s="141"/>
      <c r="L21" s="142" t="s">
        <v>12</v>
      </c>
      <c r="M21" s="293"/>
      <c r="N21" s="293"/>
      <c r="O21" s="293"/>
      <c r="P21" s="293"/>
      <c r="Q21" s="143"/>
      <c r="R21" s="304"/>
      <c r="S21" s="299"/>
      <c r="T21" s="294"/>
      <c r="U21" s="295"/>
      <c r="V21" s="295"/>
      <c r="W21" s="295"/>
      <c r="X21" s="295"/>
      <c r="Y21" s="295"/>
      <c r="Z21" s="296"/>
      <c r="AA21" s="140" t="s">
        <v>11</v>
      </c>
      <c r="AB21" s="141"/>
      <c r="AC21" s="142" t="s">
        <v>12</v>
      </c>
      <c r="AD21" s="293"/>
      <c r="AE21" s="293"/>
      <c r="AF21" s="293"/>
      <c r="AG21" s="293"/>
      <c r="AH21" s="2"/>
      <c r="AI21" s="304"/>
      <c r="AJ21" s="299"/>
      <c r="AK21" s="294"/>
      <c r="AL21" s="295"/>
      <c r="AM21" s="295"/>
      <c r="AN21" s="295"/>
      <c r="AO21" s="295"/>
      <c r="AP21" s="295"/>
      <c r="AQ21" s="296"/>
      <c r="AR21" s="140" t="s">
        <v>11</v>
      </c>
      <c r="AS21" s="141"/>
      <c r="AT21" s="142" t="s">
        <v>12</v>
      </c>
      <c r="AU21" s="293"/>
      <c r="AV21" s="293"/>
      <c r="AW21" s="293"/>
      <c r="AX21" s="293"/>
    </row>
    <row r="22" spans="1:50" s="154" customFormat="1" ht="39.75" customHeight="1" x14ac:dyDescent="0.15">
      <c r="A22" s="302">
        <v>8</v>
      </c>
      <c r="B22" s="298">
        <f t="shared" ref="B22" si="36">IFERROR(DATE($A$4,$F$4,A22),"")</f>
        <v>44903</v>
      </c>
      <c r="C22" s="289"/>
      <c r="D22" s="290"/>
      <c r="E22" s="290"/>
      <c r="F22" s="290"/>
      <c r="G22" s="290"/>
      <c r="H22" s="290"/>
      <c r="I22" s="291"/>
      <c r="J22" s="246"/>
      <c r="K22" s="137" t="s">
        <v>0</v>
      </c>
      <c r="L22" s="247"/>
      <c r="M22" s="292" t="str">
        <f t="shared" ref="M22" si="37">IF(AND(J22="",L22=""),"",IFERROR(L22-J22-K23,""))</f>
        <v/>
      </c>
      <c r="N22" s="292" t="str">
        <f>IF(M22="","",IF(M22&gt;TIME(8,0,0),M22-TIME(8,0,0),0))</f>
        <v/>
      </c>
      <c r="O22" s="292" t="str">
        <f>IF(M22="","",IF(OR(AND(J22&gt;=$AZ$1,J22&lt;=$AZ$3),AND(L22&gt;=$AZ$1,L22&lt;=$AZ$3)),MIN(L22,MIN(L22,$AZ$3)-MAX(J22,$AZ$1)),TIME(0,0,0)))</f>
        <v/>
      </c>
      <c r="P22" s="292" t="str">
        <f>IF(M22="","",MIN(N22:O23))</f>
        <v/>
      </c>
      <c r="Q22" s="143"/>
      <c r="R22" s="302">
        <v>18</v>
      </c>
      <c r="S22" s="298">
        <f t="shared" ref="S22" si="38">IFERROR(DATE($A$4,$F$4,R22),"")</f>
        <v>44913</v>
      </c>
      <c r="T22" s="289"/>
      <c r="U22" s="290"/>
      <c r="V22" s="290"/>
      <c r="W22" s="290"/>
      <c r="X22" s="290"/>
      <c r="Y22" s="290"/>
      <c r="Z22" s="291"/>
      <c r="AA22" s="246"/>
      <c r="AB22" s="137" t="s">
        <v>0</v>
      </c>
      <c r="AC22" s="247"/>
      <c r="AD22" s="292" t="str">
        <f t="shared" ref="AD22" si="39">IF(AND(AA22="",AC22=""),"",IFERROR(AC22-AA22-AB23,""))</f>
        <v/>
      </c>
      <c r="AE22" s="292" t="str">
        <f>IF(AD22="","",IF(AD22&gt;TIME(8,0,0),AD22-TIME(8,0,0),0))</f>
        <v/>
      </c>
      <c r="AF22" s="292" t="str">
        <f>IF(AD22="","",IF(OR(AND(AA22&gt;=$AZ$1,AA22&lt;=$AZ$3),AND(AC22&gt;=$AZ$1,AC22&lt;=$AZ$3)),MIN(AC22,MIN(AC22,$AZ$3)-MAX(AA22,$AZ$1)),TIME(0,0,0)))</f>
        <v/>
      </c>
      <c r="AG22" s="292" t="str">
        <f>IF(AD22="","",MIN(AE22:AF23))</f>
        <v/>
      </c>
      <c r="AH22" s="2"/>
      <c r="AI22" s="302">
        <v>28</v>
      </c>
      <c r="AJ22" s="298">
        <f t="shared" ref="AJ22" si="40">IFERROR(DATE($A$4,$F$4,AI22),"")</f>
        <v>44923</v>
      </c>
      <c r="AK22" s="289"/>
      <c r="AL22" s="290"/>
      <c r="AM22" s="290"/>
      <c r="AN22" s="290"/>
      <c r="AO22" s="290"/>
      <c r="AP22" s="290"/>
      <c r="AQ22" s="291"/>
      <c r="AR22" s="246"/>
      <c r="AS22" s="137" t="s">
        <v>0</v>
      </c>
      <c r="AT22" s="247"/>
      <c r="AU22" s="292" t="str">
        <f t="shared" ref="AU22" si="41">IF(AND(AR22="",AT22=""),"",IFERROR(AT22-AR22-AS23,""))</f>
        <v/>
      </c>
      <c r="AV22" s="292" t="str">
        <f>IF(AU22="","",IF(AU22&gt;TIME(8,0,0),AU22-TIME(8,0,0),0))</f>
        <v/>
      </c>
      <c r="AW22" s="292" t="str">
        <f>IF(AU22="","",IF(OR(AND(AR22&gt;=$AZ$1,AR22&lt;=$AZ$3),AND(AT22&gt;=$AZ$1,AT22&lt;=$AZ$3)),MIN(AT22,MIN(AT22,$AZ$3)-MAX(AR22,$AZ$1)),TIME(0,0,0)))</f>
        <v/>
      </c>
      <c r="AX22" s="292" t="str">
        <f>IF(AU22="","",MIN(AV22:AW23))</f>
        <v/>
      </c>
    </row>
    <row r="23" spans="1:50" s="154" customFormat="1" ht="13.5" x14ac:dyDescent="0.15">
      <c r="A23" s="304"/>
      <c r="B23" s="299"/>
      <c r="C23" s="294"/>
      <c r="D23" s="295"/>
      <c r="E23" s="295"/>
      <c r="F23" s="295"/>
      <c r="G23" s="295"/>
      <c r="H23" s="295"/>
      <c r="I23" s="296"/>
      <c r="J23" s="140" t="s">
        <v>11</v>
      </c>
      <c r="K23" s="141"/>
      <c r="L23" s="142" t="s">
        <v>12</v>
      </c>
      <c r="M23" s="293"/>
      <c r="N23" s="293"/>
      <c r="O23" s="293"/>
      <c r="P23" s="293"/>
      <c r="Q23" s="143"/>
      <c r="R23" s="304"/>
      <c r="S23" s="299"/>
      <c r="T23" s="294"/>
      <c r="U23" s="295"/>
      <c r="V23" s="295"/>
      <c r="W23" s="295"/>
      <c r="X23" s="295"/>
      <c r="Y23" s="295"/>
      <c r="Z23" s="296"/>
      <c r="AA23" s="140" t="s">
        <v>11</v>
      </c>
      <c r="AB23" s="141"/>
      <c r="AC23" s="142" t="s">
        <v>12</v>
      </c>
      <c r="AD23" s="293"/>
      <c r="AE23" s="293"/>
      <c r="AF23" s="293"/>
      <c r="AG23" s="293"/>
      <c r="AH23" s="2"/>
      <c r="AI23" s="304"/>
      <c r="AJ23" s="299"/>
      <c r="AK23" s="294"/>
      <c r="AL23" s="295"/>
      <c r="AM23" s="295"/>
      <c r="AN23" s="295"/>
      <c r="AO23" s="295"/>
      <c r="AP23" s="295"/>
      <c r="AQ23" s="296"/>
      <c r="AR23" s="140" t="s">
        <v>11</v>
      </c>
      <c r="AS23" s="141"/>
      <c r="AT23" s="142" t="s">
        <v>12</v>
      </c>
      <c r="AU23" s="293"/>
      <c r="AV23" s="293"/>
      <c r="AW23" s="293"/>
      <c r="AX23" s="293"/>
    </row>
    <row r="24" spans="1:50" s="154" customFormat="1" ht="39.75" customHeight="1" x14ac:dyDescent="0.15">
      <c r="A24" s="302">
        <v>9</v>
      </c>
      <c r="B24" s="298">
        <f t="shared" ref="B24" si="42">IFERROR(DATE($A$4,$F$4,A24),"")</f>
        <v>44904</v>
      </c>
      <c r="C24" s="289"/>
      <c r="D24" s="290"/>
      <c r="E24" s="290"/>
      <c r="F24" s="290"/>
      <c r="G24" s="290"/>
      <c r="H24" s="290"/>
      <c r="I24" s="291"/>
      <c r="J24" s="246"/>
      <c r="K24" s="137" t="s">
        <v>0</v>
      </c>
      <c r="L24" s="247"/>
      <c r="M24" s="292" t="str">
        <f t="shared" ref="M24" si="43">IF(AND(J24="",L24=""),"",IFERROR(L24-J24-K25,""))</f>
        <v/>
      </c>
      <c r="N24" s="292" t="str">
        <f>IF(M24="","",IF(M24&gt;TIME(8,0,0),M24-TIME(8,0,0),0))</f>
        <v/>
      </c>
      <c r="O24" s="292" t="str">
        <f>IF(M24="","",IF(OR(AND(J24&gt;=$AZ$1,J24&lt;=$AZ$3),AND(L24&gt;=$AZ$1,L24&lt;=$AZ$3)),MIN(L24,MIN(L24,$AZ$3)-MAX(J24,$AZ$1)),TIME(0,0,0)))</f>
        <v/>
      </c>
      <c r="P24" s="292" t="str">
        <f>IF(M24="","",MIN(N24:O25))</f>
        <v/>
      </c>
      <c r="Q24" s="143"/>
      <c r="R24" s="302">
        <v>19</v>
      </c>
      <c r="S24" s="298">
        <f t="shared" ref="S24" si="44">IFERROR(DATE($A$4,$F$4,R24),"")</f>
        <v>44914</v>
      </c>
      <c r="T24" s="289"/>
      <c r="U24" s="290"/>
      <c r="V24" s="290"/>
      <c r="W24" s="290"/>
      <c r="X24" s="290"/>
      <c r="Y24" s="290"/>
      <c r="Z24" s="291"/>
      <c r="AA24" s="246"/>
      <c r="AB24" s="137" t="s">
        <v>0</v>
      </c>
      <c r="AC24" s="247"/>
      <c r="AD24" s="292" t="str">
        <f t="shared" ref="AD24" si="45">IF(AND(AA24="",AC24=""),"",IFERROR(AC24-AA24-AB25,""))</f>
        <v/>
      </c>
      <c r="AE24" s="292" t="str">
        <f>IF(AD24="","",IF(AD24&gt;TIME(8,0,0),AD24-TIME(8,0,0),0))</f>
        <v/>
      </c>
      <c r="AF24" s="292" t="str">
        <f>IF(AD24="","",IF(OR(AND(AA24&gt;=$AZ$1,AA24&lt;=$AZ$3),AND(AC24&gt;=$AZ$1,AC24&lt;=$AZ$3)),MIN(AC24,MIN(AC24,$AZ$3)-MAX(AA24,$AZ$1)),TIME(0,0,0)))</f>
        <v/>
      </c>
      <c r="AG24" s="292" t="str">
        <f>IF(AD24="","",MIN(AE24:AF25))</f>
        <v/>
      </c>
      <c r="AH24" s="2"/>
      <c r="AI24" s="302">
        <v>29</v>
      </c>
      <c r="AJ24" s="298">
        <f t="shared" ref="AJ24" si="46">IFERROR(DATE($A$4,$F$4,AI24),"")</f>
        <v>44924</v>
      </c>
      <c r="AK24" s="289"/>
      <c r="AL24" s="290"/>
      <c r="AM24" s="290"/>
      <c r="AN24" s="290"/>
      <c r="AO24" s="290"/>
      <c r="AP24" s="290"/>
      <c r="AQ24" s="291"/>
      <c r="AR24" s="246"/>
      <c r="AS24" s="137" t="s">
        <v>0</v>
      </c>
      <c r="AT24" s="247"/>
      <c r="AU24" s="292" t="str">
        <f t="shared" ref="AU24" si="47">IF(AND(AR24="",AT24=""),"",IFERROR(AT24-AR24-AS25,""))</f>
        <v/>
      </c>
      <c r="AV24" s="292" t="str">
        <f>IF(AU24="","",IF(AU24&gt;TIME(8,0,0),AU24-TIME(8,0,0),0))</f>
        <v/>
      </c>
      <c r="AW24" s="292" t="str">
        <f>IF(AU24="","",IF(OR(AND(AR24&gt;=$AZ$1,AR24&lt;=$AZ$3),AND(AT24&gt;=$AZ$1,AT24&lt;=$AZ$3)),MIN(AT24,MIN(AT24,$AZ$3)-MAX(AR24,$AZ$1)),TIME(0,0,0)))</f>
        <v/>
      </c>
      <c r="AX24" s="292" t="str">
        <f>IF(AU24="","",MIN(AV24:AW25))</f>
        <v/>
      </c>
    </row>
    <row r="25" spans="1:50" s="154" customFormat="1" ht="13.5" x14ac:dyDescent="0.15">
      <c r="A25" s="304"/>
      <c r="B25" s="299"/>
      <c r="C25" s="294"/>
      <c r="D25" s="295"/>
      <c r="E25" s="295"/>
      <c r="F25" s="295"/>
      <c r="G25" s="295"/>
      <c r="H25" s="295"/>
      <c r="I25" s="296"/>
      <c r="J25" s="140" t="s">
        <v>11</v>
      </c>
      <c r="K25" s="141"/>
      <c r="L25" s="142" t="s">
        <v>12</v>
      </c>
      <c r="M25" s="293"/>
      <c r="N25" s="293"/>
      <c r="O25" s="293"/>
      <c r="P25" s="293"/>
      <c r="Q25" s="143"/>
      <c r="R25" s="304"/>
      <c r="S25" s="299"/>
      <c r="T25" s="294"/>
      <c r="U25" s="295"/>
      <c r="V25" s="295"/>
      <c r="W25" s="295"/>
      <c r="X25" s="295"/>
      <c r="Y25" s="295"/>
      <c r="Z25" s="296"/>
      <c r="AA25" s="140" t="s">
        <v>11</v>
      </c>
      <c r="AB25" s="141"/>
      <c r="AC25" s="142" t="s">
        <v>12</v>
      </c>
      <c r="AD25" s="293"/>
      <c r="AE25" s="293"/>
      <c r="AF25" s="293"/>
      <c r="AG25" s="293"/>
      <c r="AH25" s="2"/>
      <c r="AI25" s="304"/>
      <c r="AJ25" s="299"/>
      <c r="AK25" s="294"/>
      <c r="AL25" s="295"/>
      <c r="AM25" s="295"/>
      <c r="AN25" s="295"/>
      <c r="AO25" s="295"/>
      <c r="AP25" s="295"/>
      <c r="AQ25" s="296"/>
      <c r="AR25" s="140" t="s">
        <v>11</v>
      </c>
      <c r="AS25" s="141"/>
      <c r="AT25" s="142" t="s">
        <v>12</v>
      </c>
      <c r="AU25" s="293"/>
      <c r="AV25" s="293"/>
      <c r="AW25" s="293"/>
      <c r="AX25" s="293"/>
    </row>
    <row r="26" spans="1:50" s="154" customFormat="1" ht="39.75" customHeight="1" x14ac:dyDescent="0.15">
      <c r="A26" s="302">
        <v>10</v>
      </c>
      <c r="B26" s="298">
        <f t="shared" ref="B26" si="48">IFERROR(DATE($A$4,$F$4,A26),"")</f>
        <v>44905</v>
      </c>
      <c r="C26" s="289"/>
      <c r="D26" s="290"/>
      <c r="E26" s="290"/>
      <c r="F26" s="290"/>
      <c r="G26" s="290"/>
      <c r="H26" s="290"/>
      <c r="I26" s="291"/>
      <c r="J26" s="246"/>
      <c r="K26" s="137" t="s">
        <v>0</v>
      </c>
      <c r="L26" s="247"/>
      <c r="M26" s="292" t="str">
        <f t="shared" ref="M26" si="49">IF(AND(J26="",L26=""),"",IFERROR(L26-J26-K27,""))</f>
        <v/>
      </c>
      <c r="N26" s="292" t="str">
        <f>IF(M26="","",IF(M26&gt;TIME(8,0,0),M26-TIME(8,0,0),0))</f>
        <v/>
      </c>
      <c r="O26" s="292" t="str">
        <f>IF(M26="","",IF(OR(AND(J26&gt;=$AZ$1,J26&lt;=$AZ$3),AND(L26&gt;=$AZ$1,L26&lt;=$AZ$3)),MIN(L26,MIN(L26,$AZ$3)-MAX(J26,$AZ$1)),TIME(0,0,0)))</f>
        <v/>
      </c>
      <c r="P26" s="292" t="str">
        <f>IF(M26="","",MIN(N26:O27))</f>
        <v/>
      </c>
      <c r="Q26" s="2"/>
      <c r="R26" s="297">
        <v>20</v>
      </c>
      <c r="S26" s="298">
        <f t="shared" ref="S26" si="50">IFERROR(DATE($A$4,$F$4,R26),"")</f>
        <v>44915</v>
      </c>
      <c r="T26" s="289"/>
      <c r="U26" s="290"/>
      <c r="V26" s="290"/>
      <c r="W26" s="290"/>
      <c r="X26" s="290"/>
      <c r="Y26" s="290"/>
      <c r="Z26" s="291"/>
      <c r="AA26" s="246"/>
      <c r="AB26" s="137" t="s">
        <v>0</v>
      </c>
      <c r="AC26" s="247"/>
      <c r="AD26" s="292" t="str">
        <f t="shared" ref="AD26" si="51">IF(AND(AA26="",AC26=""),"",IFERROR(AC26-AA26-AB27,""))</f>
        <v/>
      </c>
      <c r="AE26" s="292" t="str">
        <f>IF(AD26="","",IF(AD26&gt;TIME(8,0,0),AD26-TIME(8,0,0),0))</f>
        <v/>
      </c>
      <c r="AF26" s="292" t="str">
        <f>IF(AD26="","",IF(OR(AND(AA26&gt;=$AZ$1,AA26&lt;=$AZ$3),AND(AC26&gt;=$AZ$1,AC26&lt;=$AZ$3)),MIN(AC26,MIN(AC26,$AZ$3)-MAX(AA26,$AZ$1)),TIME(0,0,0)))</f>
        <v/>
      </c>
      <c r="AG26" s="292" t="str">
        <f>IF(AD26="","",MIN(AE26:AF27))</f>
        <v/>
      </c>
      <c r="AH26" s="2"/>
      <c r="AI26" s="300">
        <v>30</v>
      </c>
      <c r="AJ26" s="298">
        <f t="shared" ref="AJ26" si="52">IFERROR(DATE($A$4,$F$4,AI26),"")</f>
        <v>44925</v>
      </c>
      <c r="AK26" s="289"/>
      <c r="AL26" s="290"/>
      <c r="AM26" s="290"/>
      <c r="AN26" s="290"/>
      <c r="AO26" s="290"/>
      <c r="AP26" s="290"/>
      <c r="AQ26" s="291"/>
      <c r="AR26" s="246"/>
      <c r="AS26" s="137" t="s">
        <v>0</v>
      </c>
      <c r="AT26" s="247"/>
      <c r="AU26" s="292" t="str">
        <f t="shared" ref="AU26:AU28" si="53">IF(AND(AR26="",AT26=""),"",IFERROR(AT26-AR26-AS27,""))</f>
        <v/>
      </c>
      <c r="AV26" s="292" t="str">
        <f>IF(AU26="","",IF(AU26&gt;TIME(8,0,0),AU26-TIME(8,0,0),0))</f>
        <v/>
      </c>
      <c r="AW26" s="292" t="str">
        <f>IF(AU26="","",IF(OR(AND(AR26&gt;=$AZ$1,AR26&lt;=$AZ$3),AND(AT26&gt;=$AZ$1,AT26&lt;=$AZ$3)),MIN(AT26,MIN(AT26,$AZ$3)-MAX(AR26,$AZ$1)),TIME(0,0,0)))</f>
        <v/>
      </c>
      <c r="AX26" s="292" t="str">
        <f>IF(AU26="","",MIN(AV26:AW27))</f>
        <v/>
      </c>
    </row>
    <row r="27" spans="1:50" s="154" customFormat="1" ht="13.5" x14ac:dyDescent="0.15">
      <c r="A27" s="303"/>
      <c r="B27" s="299"/>
      <c r="C27" s="294"/>
      <c r="D27" s="295"/>
      <c r="E27" s="295"/>
      <c r="F27" s="295"/>
      <c r="G27" s="295"/>
      <c r="H27" s="295"/>
      <c r="I27" s="296"/>
      <c r="J27" s="144" t="s">
        <v>11</v>
      </c>
      <c r="K27" s="145"/>
      <c r="L27" s="146" t="s">
        <v>12</v>
      </c>
      <c r="M27" s="293"/>
      <c r="N27" s="293"/>
      <c r="O27" s="293"/>
      <c r="P27" s="293"/>
      <c r="Q27" s="2"/>
      <c r="R27" s="300"/>
      <c r="S27" s="299"/>
      <c r="T27" s="294"/>
      <c r="U27" s="295"/>
      <c r="V27" s="295"/>
      <c r="W27" s="295"/>
      <c r="X27" s="295"/>
      <c r="Y27" s="295"/>
      <c r="Z27" s="296"/>
      <c r="AA27" s="144" t="s">
        <v>11</v>
      </c>
      <c r="AB27" s="145"/>
      <c r="AC27" s="146" t="s">
        <v>12</v>
      </c>
      <c r="AD27" s="293"/>
      <c r="AE27" s="293"/>
      <c r="AF27" s="293"/>
      <c r="AG27" s="293"/>
      <c r="AH27" s="2"/>
      <c r="AI27" s="301"/>
      <c r="AJ27" s="299"/>
      <c r="AK27" s="294"/>
      <c r="AL27" s="295"/>
      <c r="AM27" s="295"/>
      <c r="AN27" s="295"/>
      <c r="AO27" s="295"/>
      <c r="AP27" s="295"/>
      <c r="AQ27" s="296"/>
      <c r="AR27" s="144" t="s">
        <v>11</v>
      </c>
      <c r="AS27" s="145"/>
      <c r="AT27" s="146" t="s">
        <v>12</v>
      </c>
      <c r="AU27" s="293"/>
      <c r="AV27" s="293"/>
      <c r="AW27" s="293"/>
      <c r="AX27" s="293"/>
    </row>
    <row r="28" spans="1:50" s="154" customFormat="1" ht="39.75" customHeight="1" x14ac:dyDescent="0.15">
      <c r="A28" s="297" t="s">
        <v>121</v>
      </c>
      <c r="B28" s="297"/>
      <c r="C28" s="282"/>
      <c r="D28" s="283"/>
      <c r="E28" s="283"/>
      <c r="F28" s="283"/>
      <c r="G28" s="283"/>
      <c r="H28" s="283"/>
      <c r="I28" s="283"/>
      <c r="J28" s="283"/>
      <c r="K28" s="283"/>
      <c r="L28" s="283"/>
      <c r="M28" s="283"/>
      <c r="N28" s="283"/>
      <c r="O28" s="283"/>
      <c r="P28" s="283"/>
      <c r="Q28" s="101"/>
      <c r="R28" s="297" t="s">
        <v>121</v>
      </c>
      <c r="S28" s="297"/>
      <c r="T28" s="282"/>
      <c r="U28" s="283"/>
      <c r="V28" s="283"/>
      <c r="W28" s="283"/>
      <c r="X28" s="283"/>
      <c r="Y28" s="283"/>
      <c r="Z28" s="283"/>
      <c r="AA28" s="283"/>
      <c r="AB28" s="283"/>
      <c r="AC28" s="283"/>
      <c r="AD28" s="283"/>
      <c r="AE28" s="283"/>
      <c r="AF28" s="283"/>
      <c r="AG28" s="283"/>
      <c r="AH28" s="101"/>
      <c r="AI28" s="297">
        <v>31</v>
      </c>
      <c r="AJ28" s="298">
        <f t="shared" ref="AJ28" si="54">IFERROR(DATE($A$4,$F$4,AI28),"")</f>
        <v>44926</v>
      </c>
      <c r="AK28" s="289"/>
      <c r="AL28" s="290"/>
      <c r="AM28" s="290"/>
      <c r="AN28" s="290"/>
      <c r="AO28" s="290"/>
      <c r="AP28" s="290"/>
      <c r="AQ28" s="291"/>
      <c r="AR28" s="246"/>
      <c r="AS28" s="137" t="s">
        <v>0</v>
      </c>
      <c r="AT28" s="247"/>
      <c r="AU28" s="292" t="str">
        <f t="shared" si="53"/>
        <v/>
      </c>
      <c r="AV28" s="292" t="str">
        <f>IF(AU28="","",IF(AU28&gt;TIME(8,0,0),AU28-TIME(8,0,0),0))</f>
        <v/>
      </c>
      <c r="AW28" s="292" t="str">
        <f>IF(AU28="","",IF(OR(AND(AR28&gt;=$AZ$1,AR28&lt;=$AZ$3),AND(AT28&gt;=$AZ$1,AT28&lt;=$AZ$3)),MIN(AT28,MIN(AT28,$AZ$3)-MAX(AR28,$AZ$1)),TIME(0,0,0)))</f>
        <v/>
      </c>
      <c r="AX28" s="292" t="str">
        <f>IF(AU28="","",MIN(AV28:AW29))</f>
        <v/>
      </c>
    </row>
    <row r="29" spans="1:50" s="154" customFormat="1" ht="13.5" x14ac:dyDescent="0.15">
      <c r="A29" s="128"/>
      <c r="M29" s="2"/>
      <c r="N29" s="2"/>
      <c r="O29" s="2"/>
      <c r="P29" s="2"/>
      <c r="R29" s="155"/>
      <c r="S29" s="155"/>
      <c r="T29" s="122"/>
      <c r="U29" s="155"/>
      <c r="V29" s="122"/>
      <c r="W29" s="155"/>
      <c r="X29" s="122"/>
      <c r="Y29" s="155"/>
      <c r="Z29" s="153"/>
      <c r="AA29" s="125"/>
      <c r="AB29" s="147"/>
      <c r="AC29" s="125"/>
      <c r="AD29" s="125"/>
      <c r="AE29" s="2"/>
      <c r="AF29" s="2"/>
      <c r="AG29" s="2"/>
      <c r="AH29" s="2"/>
      <c r="AI29" s="297"/>
      <c r="AJ29" s="299"/>
      <c r="AK29" s="294"/>
      <c r="AL29" s="295"/>
      <c r="AM29" s="295"/>
      <c r="AN29" s="295"/>
      <c r="AO29" s="295"/>
      <c r="AP29" s="295"/>
      <c r="AQ29" s="296"/>
      <c r="AR29" s="144" t="s">
        <v>11</v>
      </c>
      <c r="AS29" s="145"/>
      <c r="AT29" s="146" t="s">
        <v>12</v>
      </c>
      <c r="AU29" s="293"/>
      <c r="AV29" s="293"/>
      <c r="AW29" s="293"/>
      <c r="AX29" s="293"/>
    </row>
    <row r="30" spans="1:50" s="154" customFormat="1" ht="30" customHeight="1" x14ac:dyDescent="0.15">
      <c r="A30" s="128"/>
      <c r="C30" s="178" t="s">
        <v>156</v>
      </c>
      <c r="D30" s="179"/>
      <c r="E30" s="179"/>
      <c r="F30" s="179"/>
      <c r="G30" s="179"/>
      <c r="H30" s="179"/>
      <c r="I30" s="179"/>
      <c r="J30" s="179"/>
      <c r="K30" s="179"/>
      <c r="L30" s="179"/>
      <c r="M30" s="2"/>
      <c r="N30" s="2"/>
      <c r="O30" s="2"/>
      <c r="P30" s="2"/>
      <c r="AB30" s="4"/>
      <c r="AE30" s="2"/>
      <c r="AF30" s="2"/>
      <c r="AG30" s="2"/>
      <c r="AH30" s="278"/>
      <c r="AI30" s="271"/>
      <c r="AJ30" s="271"/>
      <c r="AK30" s="280"/>
      <c r="AL30" s="280"/>
      <c r="AM30" s="280"/>
      <c r="AN30" s="280"/>
      <c r="AO30" s="280"/>
      <c r="AP30" s="280"/>
      <c r="AQ30" s="271"/>
      <c r="AR30" s="282" t="s">
        <v>184</v>
      </c>
      <c r="AS30" s="283"/>
      <c r="AT30" s="284"/>
      <c r="AU30" s="245">
        <f>SUM(M8:M27,AD8:AD27,AU8:AU29)</f>
        <v>0.16666666666666666</v>
      </c>
      <c r="AV30" s="180">
        <f>SUM(N8:N27,AE8:AE27,AV8:AV29)</f>
        <v>0</v>
      </c>
      <c r="AW30" s="180">
        <f>SUM(O8:O27,AF8:AF27,AW8:AW29)</f>
        <v>0</v>
      </c>
      <c r="AX30" s="180">
        <f>SUM(P8:P27,AG8:AG27,AX8:AX29)</f>
        <v>0</v>
      </c>
    </row>
    <row r="31" spans="1:50" s="154" customFormat="1" ht="30" customHeight="1" x14ac:dyDescent="0.15">
      <c r="A31" s="128"/>
      <c r="C31" s="352">
        <v>2022</v>
      </c>
      <c r="D31" s="352"/>
      <c r="E31" s="352"/>
      <c r="F31" s="352"/>
      <c r="G31" s="154" t="s">
        <v>3</v>
      </c>
      <c r="H31" s="353">
        <v>12</v>
      </c>
      <c r="I31" s="354"/>
      <c r="J31" s="154" t="s">
        <v>9</v>
      </c>
      <c r="K31" s="352">
        <v>20</v>
      </c>
      <c r="L31" s="352"/>
      <c r="M31" s="5" t="s">
        <v>5</v>
      </c>
      <c r="N31" s="2"/>
      <c r="O31" s="2"/>
      <c r="P31" s="2"/>
      <c r="Q31" s="148"/>
      <c r="R31" s="168"/>
      <c r="S31" s="148"/>
      <c r="T31" s="148"/>
      <c r="U31" s="148"/>
      <c r="V31" s="148"/>
      <c r="W31" s="148"/>
      <c r="X31" s="130"/>
      <c r="Y31" s="130"/>
      <c r="Z31" s="130"/>
      <c r="AA31" s="130"/>
      <c r="AB31" s="130"/>
      <c r="AC31" s="130"/>
      <c r="AD31" s="130"/>
      <c r="AE31" s="149"/>
      <c r="AF31" s="149"/>
      <c r="AG31" s="149"/>
      <c r="AH31" s="279"/>
      <c r="AI31" s="271"/>
      <c r="AJ31" s="271"/>
      <c r="AK31" s="280"/>
      <c r="AL31" s="280"/>
      <c r="AM31" s="280"/>
      <c r="AN31" s="280"/>
      <c r="AO31" s="280"/>
      <c r="AP31" s="280"/>
      <c r="AQ31" s="281"/>
      <c r="AR31" s="241"/>
      <c r="AS31" s="288"/>
      <c r="AT31" s="288"/>
      <c r="AU31" s="242"/>
      <c r="AV31" s="240">
        <f>IF(MINUTE(AV30)&gt;=30,CEILING(AV30,"1:00"),FLOOR(AV30,"1:00"))</f>
        <v>0</v>
      </c>
      <c r="AW31" s="185">
        <f>IF(MINUTE(AW30)&gt;=30,CEILING(AW30,"1:00"),FLOOR(AW30,"1:00"))</f>
        <v>0</v>
      </c>
      <c r="AX31" s="185">
        <f>IF(MINUTE(AX30)&gt;=30,CEILING(AX30,"1:00"),FLOOR(AX30,"1:00"))</f>
        <v>0</v>
      </c>
    </row>
    <row r="32" spans="1:50" ht="30" customHeight="1" thickBot="1" x14ac:dyDescent="0.2">
      <c r="A32" s="227"/>
      <c r="B32" s="230"/>
      <c r="C32" s="351" t="s">
        <v>174</v>
      </c>
      <c r="D32" s="351"/>
      <c r="E32" s="351"/>
      <c r="F32" s="351"/>
      <c r="G32" s="351"/>
      <c r="H32" s="351"/>
      <c r="I32" s="275"/>
      <c r="J32" s="275"/>
      <c r="K32" s="275"/>
      <c r="L32" s="276" t="str">
        <f>IF(I32&lt;&gt;"","印","")</f>
        <v/>
      </c>
      <c r="M32" s="276"/>
      <c r="N32" s="230"/>
      <c r="O32" s="130"/>
      <c r="P32" s="130"/>
      <c r="Q32" s="148"/>
      <c r="R32" s="153"/>
      <c r="S32" s="153"/>
      <c r="T32" s="351" t="s">
        <v>173</v>
      </c>
      <c r="U32" s="351"/>
      <c r="V32" s="351"/>
      <c r="W32" s="351"/>
      <c r="X32" s="351"/>
      <c r="Y32" s="351"/>
      <c r="Z32" s="277"/>
      <c r="AA32" s="277"/>
      <c r="AB32" s="277"/>
      <c r="AC32" s="276" t="str">
        <f>IF(Z32&lt;&gt;"","印","")</f>
        <v/>
      </c>
      <c r="AD32" s="276"/>
      <c r="AE32" s="228"/>
      <c r="AF32" s="228"/>
      <c r="AG32" s="228"/>
      <c r="AH32" s="268"/>
      <c r="AI32" s="268"/>
      <c r="AJ32" s="268"/>
      <c r="AK32" s="269"/>
      <c r="AL32" s="269"/>
      <c r="AM32" s="269"/>
      <c r="AN32" s="269"/>
      <c r="AO32" s="269"/>
      <c r="AP32" s="269"/>
      <c r="AQ32" s="271"/>
      <c r="AR32" s="268"/>
      <c r="AS32" s="268"/>
      <c r="AT32" s="268"/>
      <c r="AU32" s="273"/>
      <c r="AV32" s="263"/>
      <c r="AW32" s="263"/>
      <c r="AX32" s="264"/>
    </row>
    <row r="33" spans="1:52" ht="8.25" customHeight="1" x14ac:dyDescent="0.15">
      <c r="A33" s="226"/>
      <c r="B33" s="189"/>
      <c r="C33" s="250"/>
      <c r="D33" s="251"/>
      <c r="E33" s="252"/>
      <c r="F33" s="252"/>
      <c r="G33" s="252"/>
      <c r="H33" s="252"/>
      <c r="I33" s="102"/>
      <c r="J33" s="253"/>
      <c r="K33" s="104"/>
      <c r="L33" s="253"/>
      <c r="M33" s="253"/>
      <c r="N33" s="105"/>
      <c r="O33" s="105"/>
      <c r="P33" s="105"/>
      <c r="Q33" s="105"/>
      <c r="R33" s="105"/>
      <c r="S33" s="105"/>
      <c r="T33" s="105"/>
      <c r="U33" s="105"/>
      <c r="V33" s="105"/>
      <c r="W33" s="105"/>
      <c r="X33" s="105"/>
      <c r="Y33" s="105"/>
      <c r="Z33" s="105"/>
      <c r="AA33" s="105"/>
      <c r="AB33" s="106"/>
      <c r="AC33" s="105"/>
      <c r="AD33" s="105"/>
      <c r="AE33" s="105"/>
      <c r="AF33" s="105"/>
      <c r="AG33" s="105"/>
      <c r="AH33" s="265"/>
      <c r="AI33" s="265"/>
      <c r="AJ33" s="265"/>
      <c r="AK33" s="270"/>
      <c r="AL33" s="270"/>
      <c r="AM33" s="270"/>
      <c r="AN33" s="270"/>
      <c r="AO33" s="270"/>
      <c r="AP33" s="270"/>
      <c r="AQ33" s="272"/>
      <c r="AR33" s="265"/>
      <c r="AS33" s="265"/>
      <c r="AT33" s="265"/>
      <c r="AU33" s="266"/>
      <c r="AV33" s="265"/>
      <c r="AW33" s="265"/>
      <c r="AX33" s="266"/>
    </row>
    <row r="34" spans="1:52" ht="14.25" x14ac:dyDescent="0.15">
      <c r="A34" s="267" t="s">
        <v>125</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181"/>
      <c r="AW34" s="181"/>
      <c r="AX34" s="182"/>
    </row>
    <row r="35" spans="1:52" ht="6.75" customHeight="1" x14ac:dyDescent="0.15">
      <c r="A35" s="230"/>
      <c r="B35" s="230"/>
      <c r="C35" s="154"/>
      <c r="D35" s="230"/>
      <c r="E35" s="148"/>
      <c r="F35" s="148"/>
      <c r="G35" s="148"/>
      <c r="H35" s="148"/>
      <c r="I35" s="154"/>
      <c r="J35" s="154"/>
      <c r="K35" s="4"/>
      <c r="L35" s="154"/>
      <c r="M35" s="154"/>
      <c r="N35" s="109"/>
      <c r="O35" s="109"/>
      <c r="P35" s="109"/>
      <c r="Q35" s="109"/>
      <c r="R35" s="109"/>
      <c r="S35" s="109"/>
      <c r="T35" s="109"/>
      <c r="U35" s="109"/>
      <c r="V35" s="109"/>
      <c r="W35" s="109"/>
      <c r="X35" s="109"/>
      <c r="Y35" s="109"/>
      <c r="Z35" s="109"/>
      <c r="AA35" s="154"/>
      <c r="AB35" s="248"/>
      <c r="AC35" s="249"/>
      <c r="AD35" s="249"/>
      <c r="AE35" s="249"/>
      <c r="AF35" s="249"/>
      <c r="AG35" s="249"/>
      <c r="AH35" s="249"/>
      <c r="AI35" s="249"/>
      <c r="AJ35" s="249"/>
      <c r="AK35" s="249"/>
      <c r="AL35" s="249"/>
      <c r="AM35" s="249"/>
      <c r="AN35" s="249"/>
      <c r="AO35" s="249"/>
      <c r="AP35" s="249"/>
      <c r="AQ35" s="249"/>
      <c r="AR35" s="249"/>
      <c r="AS35" s="248"/>
      <c r="AT35" s="249"/>
      <c r="AU35" s="249"/>
      <c r="AV35" s="116"/>
      <c r="AW35" s="116"/>
      <c r="AX35" s="127"/>
    </row>
    <row r="36" spans="1:52" s="213" customFormat="1" ht="35.25" customHeight="1" x14ac:dyDescent="0.15">
      <c r="A36" s="208"/>
      <c r="B36" s="209" t="s">
        <v>148</v>
      </c>
      <c r="C36" s="208"/>
      <c r="D36" s="210"/>
      <c r="E36" s="210"/>
      <c r="F36" s="210"/>
      <c r="G36" s="210"/>
      <c r="H36" s="211"/>
      <c r="I36" s="211"/>
      <c r="J36" s="211"/>
      <c r="K36" s="211"/>
      <c r="L36" s="211"/>
      <c r="M36" s="211"/>
      <c r="N36" s="211"/>
      <c r="O36" s="211"/>
      <c r="P36" s="212"/>
      <c r="Q36" s="212"/>
      <c r="R36" s="212"/>
      <c r="S36" s="212"/>
      <c r="T36" s="212"/>
      <c r="U36" s="212"/>
      <c r="V36" s="212"/>
      <c r="W36" s="212"/>
      <c r="X36" s="212"/>
      <c r="Y36" s="211"/>
      <c r="Z36" s="208"/>
      <c r="AA36" s="208"/>
      <c r="AB36" s="209" t="s">
        <v>179</v>
      </c>
      <c r="AC36" s="208"/>
      <c r="AD36" s="208"/>
      <c r="AE36" s="211"/>
      <c r="AF36" s="208"/>
      <c r="AG36" s="210"/>
      <c r="AH36" s="210"/>
      <c r="AI36" s="210"/>
      <c r="AJ36" s="210"/>
      <c r="AK36" s="211"/>
      <c r="AL36" s="211"/>
      <c r="AM36" s="211"/>
      <c r="AN36" s="211"/>
      <c r="AO36" s="211"/>
      <c r="AP36" s="211"/>
      <c r="AQ36" s="211"/>
      <c r="AR36" s="211"/>
      <c r="AS36" s="212"/>
      <c r="AT36" s="212"/>
      <c r="AU36" s="212"/>
      <c r="AV36" s="212"/>
      <c r="AW36" s="212"/>
      <c r="AX36" s="212"/>
      <c r="AY36" s="212"/>
      <c r="AZ36" s="212"/>
    </row>
    <row r="37" spans="1:52" s="213" customFormat="1" ht="60" customHeight="1" x14ac:dyDescent="0.15">
      <c r="A37" s="214" t="s">
        <v>119</v>
      </c>
      <c r="B37" s="260" t="s">
        <v>176</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14" t="s">
        <v>118</v>
      </c>
      <c r="AB37" s="261" t="s">
        <v>177</v>
      </c>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row>
    <row r="38" spans="1:52" s="213" customFormat="1" ht="60" customHeight="1" x14ac:dyDescent="0.15">
      <c r="A38" s="214" t="s">
        <v>119</v>
      </c>
      <c r="B38" s="260" t="s">
        <v>185</v>
      </c>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14" t="s">
        <v>118</v>
      </c>
      <c r="AB38" s="262" t="s">
        <v>178</v>
      </c>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row>
    <row r="39" spans="1:52" s="213" customFormat="1" ht="60" customHeight="1" x14ac:dyDescent="0.15">
      <c r="A39" s="214"/>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14" t="s">
        <v>118</v>
      </c>
      <c r="AB39" s="260" t="s">
        <v>175</v>
      </c>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row>
    <row r="40" spans="1:52" s="213" customFormat="1" ht="29.25" customHeight="1" x14ac:dyDescent="0.15">
      <c r="A40" s="205"/>
      <c r="B40" s="205"/>
      <c r="D40" s="205"/>
      <c r="F40" s="205"/>
      <c r="H40" s="205"/>
      <c r="J40" s="205"/>
      <c r="K40" s="215"/>
      <c r="L40" s="205"/>
      <c r="M40" s="205"/>
      <c r="N40" s="205"/>
      <c r="O40" s="205"/>
      <c r="P40" s="205"/>
      <c r="Q40" s="205"/>
      <c r="R40" s="205"/>
      <c r="S40" s="205"/>
      <c r="T40" s="205"/>
      <c r="U40" s="205"/>
      <c r="V40" s="205"/>
      <c r="W40" s="205"/>
      <c r="X40" s="205"/>
      <c r="Y40" s="205"/>
      <c r="Z40" s="205"/>
      <c r="AA40" s="205"/>
      <c r="AB40" s="215"/>
      <c r="AC40" s="208"/>
      <c r="AD40" s="208"/>
      <c r="AE40" s="208"/>
      <c r="AF40" s="208"/>
      <c r="AG40" s="208"/>
      <c r="AH40" s="205"/>
      <c r="AK40" s="205"/>
      <c r="AM40" s="205"/>
      <c r="AO40" s="205"/>
      <c r="AQ40" s="205"/>
      <c r="AR40" s="205"/>
      <c r="AS40" s="215"/>
      <c r="AT40" s="205"/>
      <c r="AU40" s="205"/>
      <c r="AV40" s="205"/>
      <c r="AW40" s="205"/>
    </row>
  </sheetData>
  <protectedRanges>
    <protectedRange sqref="F4 H31:H32 Y32 AU31:AX31" name="範囲1"/>
    <protectedRange sqref="W31" name="範囲1_1"/>
    <protectedRange sqref="AC3:AD3" name="範囲1_3"/>
  </protectedRanges>
  <mergeCells count="353">
    <mergeCell ref="B38:Z38"/>
    <mergeCell ref="AB38:AX38"/>
    <mergeCell ref="B39:Z39"/>
    <mergeCell ref="AB39:AX39"/>
    <mergeCell ref="R4:T4"/>
    <mergeCell ref="R3:T3"/>
    <mergeCell ref="A34:AU34"/>
    <mergeCell ref="B37:Z37"/>
    <mergeCell ref="AB37:AX37"/>
    <mergeCell ref="AK32:AP33"/>
    <mergeCell ref="AQ32:AQ33"/>
    <mergeCell ref="AR32:AR33"/>
    <mergeCell ref="AS32:AU33"/>
    <mergeCell ref="AV32:AX33"/>
    <mergeCell ref="C31:F31"/>
    <mergeCell ref="H31:I31"/>
    <mergeCell ref="K31:L31"/>
    <mergeCell ref="AS31:AT31"/>
    <mergeCell ref="C32:H32"/>
    <mergeCell ref="I32:K32"/>
    <mergeCell ref="L32:M32"/>
    <mergeCell ref="AH32:AH33"/>
    <mergeCell ref="AI32:AJ33"/>
    <mergeCell ref="AH30:AH31"/>
    <mergeCell ref="AI30:AJ31"/>
    <mergeCell ref="AK30:AP31"/>
    <mergeCell ref="AQ30:AQ31"/>
    <mergeCell ref="AR30:AT30"/>
    <mergeCell ref="T32:Y32"/>
    <mergeCell ref="Z32:AB32"/>
    <mergeCell ref="AC32:AD32"/>
    <mergeCell ref="AK28:AQ28"/>
    <mergeCell ref="AU28:AU29"/>
    <mergeCell ref="AV28:AV29"/>
    <mergeCell ref="AW28:AW29"/>
    <mergeCell ref="AX28:AX29"/>
    <mergeCell ref="AK29:AO29"/>
    <mergeCell ref="AP29:AQ29"/>
    <mergeCell ref="A28:B28"/>
    <mergeCell ref="C28:P28"/>
    <mergeCell ref="R28:S28"/>
    <mergeCell ref="T28:AG28"/>
    <mergeCell ref="AI28:AI29"/>
    <mergeCell ref="AJ28:AJ29"/>
    <mergeCell ref="AV26:AV27"/>
    <mergeCell ref="AW26:AW27"/>
    <mergeCell ref="AX26:AX27"/>
    <mergeCell ref="C27:G27"/>
    <mergeCell ref="H27:I27"/>
    <mergeCell ref="T27:X27"/>
    <mergeCell ref="Y27:Z27"/>
    <mergeCell ref="AK27:AO27"/>
    <mergeCell ref="AP27:AQ27"/>
    <mergeCell ref="AF26:AF27"/>
    <mergeCell ref="AG26:AG27"/>
    <mergeCell ref="AI26:AI27"/>
    <mergeCell ref="AJ26:AJ27"/>
    <mergeCell ref="AK26:AQ26"/>
    <mergeCell ref="AU26:AU27"/>
    <mergeCell ref="P26:P27"/>
    <mergeCell ref="R26:R27"/>
    <mergeCell ref="S26:S27"/>
    <mergeCell ref="T26:Z26"/>
    <mergeCell ref="AD26:AD27"/>
    <mergeCell ref="AE26:AE27"/>
    <mergeCell ref="A26:A27"/>
    <mergeCell ref="B26:B27"/>
    <mergeCell ref="C26:I26"/>
    <mergeCell ref="M26:M27"/>
    <mergeCell ref="N26:N27"/>
    <mergeCell ref="O26:O27"/>
    <mergeCell ref="AV24:AV25"/>
    <mergeCell ref="AW24:AW25"/>
    <mergeCell ref="AX24:AX25"/>
    <mergeCell ref="C25:G25"/>
    <mergeCell ref="H25:I25"/>
    <mergeCell ref="T25:X25"/>
    <mergeCell ref="Y25:Z25"/>
    <mergeCell ref="AK25:AO25"/>
    <mergeCell ref="AP25:AQ25"/>
    <mergeCell ref="AF24:AF25"/>
    <mergeCell ref="AG24:AG25"/>
    <mergeCell ref="AI24:AI25"/>
    <mergeCell ref="AJ24:AJ25"/>
    <mergeCell ref="AK24:AQ24"/>
    <mergeCell ref="AU24:AU25"/>
    <mergeCell ref="P24:P25"/>
    <mergeCell ref="R24:R25"/>
    <mergeCell ref="S24:S25"/>
    <mergeCell ref="T24:Z24"/>
    <mergeCell ref="AD24:AD25"/>
    <mergeCell ref="AE24:AE25"/>
    <mergeCell ref="A24:A25"/>
    <mergeCell ref="B24:B25"/>
    <mergeCell ref="C24:I24"/>
    <mergeCell ref="M24:M25"/>
    <mergeCell ref="N24:N25"/>
    <mergeCell ref="O24:O25"/>
    <mergeCell ref="AV22:AV23"/>
    <mergeCell ref="AW22:AW23"/>
    <mergeCell ref="AX22:AX23"/>
    <mergeCell ref="C23:G23"/>
    <mergeCell ref="H23:I23"/>
    <mergeCell ref="T23:X23"/>
    <mergeCell ref="Y23:Z23"/>
    <mergeCell ref="AK23:AO23"/>
    <mergeCell ref="AP23:AQ23"/>
    <mergeCell ref="AF22:AF23"/>
    <mergeCell ref="AG22:AG23"/>
    <mergeCell ref="AI22:AI23"/>
    <mergeCell ref="AJ22:AJ23"/>
    <mergeCell ref="AK22:AQ22"/>
    <mergeCell ref="AU22:AU23"/>
    <mergeCell ref="P22:P23"/>
    <mergeCell ref="R22:R23"/>
    <mergeCell ref="S22:S23"/>
    <mergeCell ref="T22:Z22"/>
    <mergeCell ref="AD22:AD23"/>
    <mergeCell ref="AE22:AE23"/>
    <mergeCell ref="A22:A23"/>
    <mergeCell ref="B22:B23"/>
    <mergeCell ref="C22:I22"/>
    <mergeCell ref="M22:M23"/>
    <mergeCell ref="N22:N23"/>
    <mergeCell ref="O22:O23"/>
    <mergeCell ref="AV20:AV21"/>
    <mergeCell ref="AW20:AW21"/>
    <mergeCell ref="AX20:AX21"/>
    <mergeCell ref="C21:G21"/>
    <mergeCell ref="H21:I21"/>
    <mergeCell ref="T21:X21"/>
    <mergeCell ref="Y21:Z21"/>
    <mergeCell ref="AK21:AO21"/>
    <mergeCell ref="AP21:AQ21"/>
    <mergeCell ref="AF20:AF21"/>
    <mergeCell ref="AG20:AG21"/>
    <mergeCell ref="AI20:AI21"/>
    <mergeCell ref="AJ20:AJ21"/>
    <mergeCell ref="AK20:AQ20"/>
    <mergeCell ref="AU20:AU21"/>
    <mergeCell ref="P20:P21"/>
    <mergeCell ref="R20:R21"/>
    <mergeCell ref="S20:S21"/>
    <mergeCell ref="T20:Z20"/>
    <mergeCell ref="AD20:AD21"/>
    <mergeCell ref="AE20:AE21"/>
    <mergeCell ref="A20:A21"/>
    <mergeCell ref="B20:B21"/>
    <mergeCell ref="C20:I20"/>
    <mergeCell ref="M20:M21"/>
    <mergeCell ref="N20:N21"/>
    <mergeCell ref="O20:O21"/>
    <mergeCell ref="AV18:AV19"/>
    <mergeCell ref="AW18:AW19"/>
    <mergeCell ref="AX18:AX19"/>
    <mergeCell ref="C19:G19"/>
    <mergeCell ref="H19:I19"/>
    <mergeCell ref="T19:X19"/>
    <mergeCell ref="Y19:Z19"/>
    <mergeCell ref="AK19:AO19"/>
    <mergeCell ref="AP19:AQ19"/>
    <mergeCell ref="AF18:AF19"/>
    <mergeCell ref="AG18:AG19"/>
    <mergeCell ref="AI18:AI19"/>
    <mergeCell ref="AJ18:AJ19"/>
    <mergeCell ref="AK18:AQ18"/>
    <mergeCell ref="AU18:AU19"/>
    <mergeCell ref="P18:P19"/>
    <mergeCell ref="R18:R19"/>
    <mergeCell ref="S18:S19"/>
    <mergeCell ref="T18:Z18"/>
    <mergeCell ref="AD18:AD19"/>
    <mergeCell ref="AE18:AE19"/>
    <mergeCell ref="A18:A19"/>
    <mergeCell ref="B18:B19"/>
    <mergeCell ref="C18:I18"/>
    <mergeCell ref="M18:M19"/>
    <mergeCell ref="N18:N19"/>
    <mergeCell ref="O18:O19"/>
    <mergeCell ref="AV16:AV17"/>
    <mergeCell ref="AW16:AW17"/>
    <mergeCell ref="AX16:AX17"/>
    <mergeCell ref="C17:G17"/>
    <mergeCell ref="H17:I17"/>
    <mergeCell ref="T17:X17"/>
    <mergeCell ref="Y17:Z17"/>
    <mergeCell ref="AK17:AO17"/>
    <mergeCell ref="AP17:AQ17"/>
    <mergeCell ref="AF16:AF17"/>
    <mergeCell ref="AG16:AG17"/>
    <mergeCell ref="AI16:AI17"/>
    <mergeCell ref="AJ16:AJ17"/>
    <mergeCell ref="AK16:AQ16"/>
    <mergeCell ref="AU16:AU17"/>
    <mergeCell ref="P16:P17"/>
    <mergeCell ref="R16:R17"/>
    <mergeCell ref="S16:S17"/>
    <mergeCell ref="T16:Z16"/>
    <mergeCell ref="AD16:AD17"/>
    <mergeCell ref="AE16:AE17"/>
    <mergeCell ref="A16:A17"/>
    <mergeCell ref="B16:B17"/>
    <mergeCell ref="C16:I16"/>
    <mergeCell ref="M16:M17"/>
    <mergeCell ref="N16:N17"/>
    <mergeCell ref="O16:O17"/>
    <mergeCell ref="AV14:AV15"/>
    <mergeCell ref="AW14:AW15"/>
    <mergeCell ref="AX14:AX15"/>
    <mergeCell ref="C15:G15"/>
    <mergeCell ref="H15:I15"/>
    <mergeCell ref="T15:X15"/>
    <mergeCell ref="Y15:Z15"/>
    <mergeCell ref="AK15:AO15"/>
    <mergeCell ref="AP15:AQ15"/>
    <mergeCell ref="AF14:AF15"/>
    <mergeCell ref="AG14:AG15"/>
    <mergeCell ref="AI14:AI15"/>
    <mergeCell ref="AJ14:AJ15"/>
    <mergeCell ref="AK14:AQ14"/>
    <mergeCell ref="AU14:AU15"/>
    <mergeCell ref="P14:P15"/>
    <mergeCell ref="R14:R15"/>
    <mergeCell ref="S14:S15"/>
    <mergeCell ref="T14:Z14"/>
    <mergeCell ref="AD14:AD15"/>
    <mergeCell ref="AE14:AE15"/>
    <mergeCell ref="A14:A15"/>
    <mergeCell ref="B14:B15"/>
    <mergeCell ref="C14:I14"/>
    <mergeCell ref="M14:M15"/>
    <mergeCell ref="N14:N15"/>
    <mergeCell ref="O14:O15"/>
    <mergeCell ref="AV12:AV13"/>
    <mergeCell ref="AW12:AW13"/>
    <mergeCell ref="AX12:AX13"/>
    <mergeCell ref="C13:G13"/>
    <mergeCell ref="H13:I13"/>
    <mergeCell ref="T13:X13"/>
    <mergeCell ref="Y13:Z13"/>
    <mergeCell ref="AK13:AO13"/>
    <mergeCell ref="AP13:AQ13"/>
    <mergeCell ref="AF12:AF13"/>
    <mergeCell ref="AG12:AG13"/>
    <mergeCell ref="AI12:AI13"/>
    <mergeCell ref="AJ12:AJ13"/>
    <mergeCell ref="AK12:AQ12"/>
    <mergeCell ref="AU12:AU13"/>
    <mergeCell ref="P12:P13"/>
    <mergeCell ref="R12:R13"/>
    <mergeCell ref="S12:S13"/>
    <mergeCell ref="T12:Z12"/>
    <mergeCell ref="AD12:AD13"/>
    <mergeCell ref="AE12:AE13"/>
    <mergeCell ref="A12:A13"/>
    <mergeCell ref="B12:B13"/>
    <mergeCell ref="C12:I12"/>
    <mergeCell ref="M12:M13"/>
    <mergeCell ref="N12:N13"/>
    <mergeCell ref="O12:O13"/>
    <mergeCell ref="AV10:AV11"/>
    <mergeCell ref="AW10:AW11"/>
    <mergeCell ref="AX10:AX11"/>
    <mergeCell ref="C11:G11"/>
    <mergeCell ref="H11:I11"/>
    <mergeCell ref="T11:X11"/>
    <mergeCell ref="Y11:Z11"/>
    <mergeCell ref="AK11:AO11"/>
    <mergeCell ref="AP11:AQ11"/>
    <mergeCell ref="AF10:AF11"/>
    <mergeCell ref="AG10:AG11"/>
    <mergeCell ref="AI10:AI11"/>
    <mergeCell ref="AJ10:AJ11"/>
    <mergeCell ref="AK10:AQ10"/>
    <mergeCell ref="AU10:AU11"/>
    <mergeCell ref="P10:P11"/>
    <mergeCell ref="R10:R11"/>
    <mergeCell ref="S10:S11"/>
    <mergeCell ref="T10:Z10"/>
    <mergeCell ref="AD10:AD11"/>
    <mergeCell ref="AE10:AE11"/>
    <mergeCell ref="A10:A11"/>
    <mergeCell ref="B10:B11"/>
    <mergeCell ref="C10:I10"/>
    <mergeCell ref="M10:M11"/>
    <mergeCell ref="N10:N11"/>
    <mergeCell ref="O10:O11"/>
    <mergeCell ref="AV8:AV9"/>
    <mergeCell ref="AW8:AW9"/>
    <mergeCell ref="AX8:AX9"/>
    <mergeCell ref="C9:G9"/>
    <mergeCell ref="H9:I9"/>
    <mergeCell ref="T9:X9"/>
    <mergeCell ref="Y9:Z9"/>
    <mergeCell ref="AK9:AO9"/>
    <mergeCell ref="AP9:AQ9"/>
    <mergeCell ref="AF8:AF9"/>
    <mergeCell ref="AG8:AG9"/>
    <mergeCell ref="AI8:AI9"/>
    <mergeCell ref="AJ8:AJ9"/>
    <mergeCell ref="AK8:AQ8"/>
    <mergeCell ref="AU8:AU9"/>
    <mergeCell ref="P8:P9"/>
    <mergeCell ref="R8:R9"/>
    <mergeCell ref="S8:S9"/>
    <mergeCell ref="T8:Z8"/>
    <mergeCell ref="AD8:AD9"/>
    <mergeCell ref="AE8:AE9"/>
    <mergeCell ref="A8:A9"/>
    <mergeCell ref="B8:B9"/>
    <mergeCell ref="C8:I8"/>
    <mergeCell ref="M8:M9"/>
    <mergeCell ref="N8:N9"/>
    <mergeCell ref="O8:O9"/>
    <mergeCell ref="AK6:AQ6"/>
    <mergeCell ref="AR6:AT7"/>
    <mergeCell ref="AU6:AU7"/>
    <mergeCell ref="AV6:AV7"/>
    <mergeCell ref="AW6:AW7"/>
    <mergeCell ref="AX6:AX7"/>
    <mergeCell ref="AK7:AO7"/>
    <mergeCell ref="AP7:AQ7"/>
    <mergeCell ref="AD6:AD7"/>
    <mergeCell ref="AE6:AE7"/>
    <mergeCell ref="AF6:AF7"/>
    <mergeCell ref="AG6:AG7"/>
    <mergeCell ref="AI6:AI7"/>
    <mergeCell ref="AJ6:AJ7"/>
    <mergeCell ref="O6:O7"/>
    <mergeCell ref="P6:P7"/>
    <mergeCell ref="R6:R7"/>
    <mergeCell ref="S6:S7"/>
    <mergeCell ref="T6:Z6"/>
    <mergeCell ref="AA6:AC7"/>
    <mergeCell ref="T7:X7"/>
    <mergeCell ref="Y7:Z7"/>
    <mergeCell ref="A6:A7"/>
    <mergeCell ref="B6:B7"/>
    <mergeCell ref="C6:I6"/>
    <mergeCell ref="J6:L7"/>
    <mergeCell ref="M6:M7"/>
    <mergeCell ref="N6:N7"/>
    <mergeCell ref="C7:G7"/>
    <mergeCell ref="H7:I7"/>
    <mergeCell ref="A1:AX1"/>
    <mergeCell ref="J3:L3"/>
    <mergeCell ref="AT3:AU3"/>
    <mergeCell ref="A4:C4"/>
    <mergeCell ref="D4:E4"/>
    <mergeCell ref="F4:H4"/>
    <mergeCell ref="J4:L4"/>
    <mergeCell ref="AT4:AU4"/>
    <mergeCell ref="U3:X3"/>
  </mergeCells>
  <phoneticPr fontId="3"/>
  <dataValidations count="3">
    <dataValidation type="list" allowBlank="1" showInputMessage="1" showErrorMessage="1" sqref="M4" xr:uid="{EF0E0291-F96E-41B5-B47F-601A2F004004}">
      <formula1>"学部,大学院,その他"</formula1>
    </dataValidation>
    <dataValidation type="custom" allowBlank="1" showInputMessage="1" showErrorMessage="1" errorTitle="「〃」や「同上」は使えません。" error="「〃」や「同上」は使用しないで具体的に業務内容を入力してください。" sqref="T8:Z27 C8:I27 AK8:AQ29" xr:uid="{656FF9D2-C7ED-4E13-87B1-A07FFFFECC7F}">
      <formula1>AND(COUNTIF(C8,"*同上*")=0,COUNTIF(C8,"*〃*")=0)</formula1>
    </dataValidation>
    <dataValidation type="list" allowBlank="1" showInputMessage="1" showErrorMessage="1" sqref="U4 W4" xr:uid="{703BDB69-93EC-437D-9047-0CF28BE1D78C}">
      <formula1>"⬛,□"</formula1>
    </dataValidation>
  </dataValidations>
  <printOptions horizontalCentered="1"/>
  <pageMargins left="0" right="0" top="0.27559055118110237" bottom="0.15748031496062992" header="0.6692913385826772" footer="0.15748031496062992"/>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48"/>
  <sheetViews>
    <sheetView view="pageBreakPreview" zoomScale="70" zoomScaleNormal="70" zoomScaleSheetLayoutView="70" workbookViewId="0">
      <selection activeCell="C7" sqref="C7:I7"/>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230" bestFit="1" customWidth="1"/>
    <col min="30" max="30" width="7.25" style="230" customWidth="1"/>
    <col min="31" max="33" width="7.25" style="230"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323" t="s">
        <v>131</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197" t="s">
        <v>128</v>
      </c>
      <c r="AZ1" s="198">
        <v>0.91666666666666663</v>
      </c>
    </row>
    <row r="2" spans="1:52" ht="27" customHeight="1" x14ac:dyDescent="0.15">
      <c r="A2" s="99"/>
      <c r="B2" s="99"/>
      <c r="D2" s="99"/>
      <c r="F2" s="99"/>
      <c r="H2" s="99"/>
      <c r="J2" s="355" t="s">
        <v>138</v>
      </c>
      <c r="K2" s="356"/>
      <c r="L2" s="357"/>
      <c r="M2" s="192" t="s">
        <v>135</v>
      </c>
      <c r="O2" s="3"/>
      <c r="P2" s="3"/>
      <c r="Q2" s="3"/>
      <c r="R2" s="3"/>
      <c r="S2" s="3"/>
      <c r="T2" s="230"/>
      <c r="U2" s="230"/>
      <c r="W2" s="3"/>
      <c r="X2" s="3"/>
      <c r="Y2" s="3"/>
      <c r="Z2" s="3"/>
      <c r="AA2" s="3"/>
      <c r="AB2" s="4"/>
      <c r="AC2" s="155"/>
      <c r="AD2" s="155"/>
      <c r="AE2" s="131"/>
      <c r="AF2" s="131"/>
      <c r="AG2" s="131"/>
      <c r="AH2" s="131"/>
      <c r="AI2" s="131"/>
      <c r="AJ2" s="131"/>
      <c r="AK2" s="131"/>
      <c r="AL2" s="131"/>
      <c r="AM2" s="131"/>
      <c r="AN2" s="131"/>
      <c r="AO2" s="109"/>
      <c r="AR2" s="232" t="s">
        <v>139</v>
      </c>
      <c r="AS2" s="97"/>
      <c r="AT2" s="366" t="s">
        <v>133</v>
      </c>
      <c r="AU2" s="366"/>
      <c r="AY2" s="197" t="s">
        <v>129</v>
      </c>
      <c r="AZ2" s="199">
        <v>1.2083333333333333</v>
      </c>
    </row>
    <row r="3" spans="1:52" ht="28.5" customHeight="1" x14ac:dyDescent="0.15">
      <c r="A3" s="329"/>
      <c r="B3" s="329"/>
      <c r="C3" s="329"/>
      <c r="D3" s="330" t="s">
        <v>3</v>
      </c>
      <c r="E3" s="330"/>
      <c r="F3" s="329"/>
      <c r="G3" s="329"/>
      <c r="H3" s="329"/>
      <c r="I3" s="156" t="s">
        <v>4</v>
      </c>
      <c r="J3" s="358"/>
      <c r="K3" s="359"/>
      <c r="L3" s="360"/>
      <c r="M3" s="233"/>
      <c r="Q3" s="230"/>
      <c r="R3" s="230"/>
      <c r="S3" s="230"/>
      <c r="T3" s="230"/>
      <c r="U3" s="230"/>
      <c r="V3" s="230"/>
      <c r="W3" s="230"/>
      <c r="X3" s="230"/>
      <c r="Y3" s="230"/>
      <c r="AA3" s="151"/>
      <c r="AE3" s="132"/>
      <c r="AF3" s="132"/>
      <c r="AG3" s="132"/>
      <c r="AH3" s="132"/>
      <c r="AI3" s="132"/>
      <c r="AJ3" s="132"/>
      <c r="AK3" s="132"/>
      <c r="AL3" s="132"/>
      <c r="AM3" s="132"/>
      <c r="AN3" s="132"/>
      <c r="AO3" s="133"/>
      <c r="AP3" s="133"/>
      <c r="AR3" s="164"/>
      <c r="AS3" s="157"/>
      <c r="AT3" s="367"/>
      <c r="AU3" s="367"/>
      <c r="AV3" s="230"/>
      <c r="AY3" s="158"/>
    </row>
    <row r="4" spans="1:52" ht="13.5" x14ac:dyDescent="0.15">
      <c r="AS4" s="98"/>
      <c r="AT4" s="230"/>
      <c r="AU4" s="230"/>
      <c r="AV4" s="230"/>
      <c r="AW4" s="230"/>
    </row>
    <row r="5" spans="1:52" s="1" customFormat="1" ht="13.5" customHeight="1" x14ac:dyDescent="0.15">
      <c r="A5" s="300" t="s">
        <v>5</v>
      </c>
      <c r="B5" s="313" t="s">
        <v>13</v>
      </c>
      <c r="C5" s="302" t="s">
        <v>7</v>
      </c>
      <c r="D5" s="315"/>
      <c r="E5" s="315"/>
      <c r="F5" s="315"/>
      <c r="G5" s="315"/>
      <c r="H5" s="315"/>
      <c r="I5" s="316"/>
      <c r="J5" s="317" t="s">
        <v>6</v>
      </c>
      <c r="K5" s="318"/>
      <c r="L5" s="319"/>
      <c r="M5" s="305" t="s">
        <v>8</v>
      </c>
      <c r="N5" s="305" t="s">
        <v>15</v>
      </c>
      <c r="O5" s="307" t="s">
        <v>14</v>
      </c>
      <c r="P5" s="307" t="s">
        <v>123</v>
      </c>
      <c r="Q5" s="134"/>
      <c r="R5" s="300" t="s">
        <v>5</v>
      </c>
      <c r="S5" s="313" t="s">
        <v>13</v>
      </c>
      <c r="T5" s="302" t="s">
        <v>7</v>
      </c>
      <c r="U5" s="315"/>
      <c r="V5" s="315"/>
      <c r="W5" s="315"/>
      <c r="X5" s="315"/>
      <c r="Y5" s="315"/>
      <c r="Z5" s="316"/>
      <c r="AA5" s="317" t="s">
        <v>6</v>
      </c>
      <c r="AB5" s="318"/>
      <c r="AC5" s="319"/>
      <c r="AD5" s="305" t="s">
        <v>8</v>
      </c>
      <c r="AE5" s="305" t="s">
        <v>15</v>
      </c>
      <c r="AF5" s="307" t="s">
        <v>14</v>
      </c>
      <c r="AG5" s="307" t="s">
        <v>123</v>
      </c>
      <c r="AH5" s="135"/>
      <c r="AI5" s="300" t="s">
        <v>5</v>
      </c>
      <c r="AJ5" s="313" t="s">
        <v>13</v>
      </c>
      <c r="AK5" s="302" t="s">
        <v>7</v>
      </c>
      <c r="AL5" s="315"/>
      <c r="AM5" s="315"/>
      <c r="AN5" s="315"/>
      <c r="AO5" s="315"/>
      <c r="AP5" s="315"/>
      <c r="AQ5" s="316"/>
      <c r="AR5" s="317" t="s">
        <v>6</v>
      </c>
      <c r="AS5" s="318"/>
      <c r="AT5" s="319"/>
      <c r="AU5" s="305" t="s">
        <v>8</v>
      </c>
      <c r="AV5" s="305" t="s">
        <v>15</v>
      </c>
      <c r="AW5" s="307" t="s">
        <v>14</v>
      </c>
      <c r="AX5" s="307" t="s">
        <v>123</v>
      </c>
    </row>
    <row r="6" spans="1:52" s="1" customFormat="1" ht="30" customHeight="1" x14ac:dyDescent="0.15">
      <c r="A6" s="301"/>
      <c r="B6" s="314"/>
      <c r="C6" s="309" t="s">
        <v>142</v>
      </c>
      <c r="D6" s="310"/>
      <c r="E6" s="310"/>
      <c r="F6" s="310"/>
      <c r="G6" s="310"/>
      <c r="H6" s="311" t="s">
        <v>159</v>
      </c>
      <c r="I6" s="312"/>
      <c r="J6" s="320"/>
      <c r="K6" s="321"/>
      <c r="L6" s="322"/>
      <c r="M6" s="306"/>
      <c r="N6" s="306"/>
      <c r="O6" s="308"/>
      <c r="P6" s="308"/>
      <c r="Q6" s="139"/>
      <c r="R6" s="301"/>
      <c r="S6" s="314"/>
      <c r="T6" s="309" t="s">
        <v>142</v>
      </c>
      <c r="U6" s="310"/>
      <c r="V6" s="310"/>
      <c r="W6" s="310"/>
      <c r="X6" s="310"/>
      <c r="Y6" s="311" t="s">
        <v>159</v>
      </c>
      <c r="Z6" s="312"/>
      <c r="AA6" s="320"/>
      <c r="AB6" s="321"/>
      <c r="AC6" s="322"/>
      <c r="AD6" s="306"/>
      <c r="AE6" s="306"/>
      <c r="AF6" s="308"/>
      <c r="AG6" s="308"/>
      <c r="AH6" s="231"/>
      <c r="AI6" s="301"/>
      <c r="AJ6" s="314"/>
      <c r="AK6" s="309" t="s">
        <v>142</v>
      </c>
      <c r="AL6" s="310"/>
      <c r="AM6" s="310"/>
      <c r="AN6" s="310"/>
      <c r="AO6" s="310"/>
      <c r="AP6" s="311" t="s">
        <v>159</v>
      </c>
      <c r="AQ6" s="312"/>
      <c r="AR6" s="320"/>
      <c r="AS6" s="321"/>
      <c r="AT6" s="322"/>
      <c r="AU6" s="306"/>
      <c r="AV6" s="306"/>
      <c r="AW6" s="308"/>
      <c r="AX6" s="308"/>
    </row>
    <row r="7" spans="1:52" s="154" customFormat="1" ht="39.75" customHeight="1" x14ac:dyDescent="0.15">
      <c r="A7" s="302">
        <v>1</v>
      </c>
      <c r="B7" s="298" t="str">
        <f>IFERROR(DATE($A$3,$F$3,A7),"")</f>
        <v/>
      </c>
      <c r="C7" s="289"/>
      <c r="D7" s="290"/>
      <c r="E7" s="290"/>
      <c r="F7" s="290"/>
      <c r="G7" s="290"/>
      <c r="H7" s="290"/>
      <c r="I7" s="291"/>
      <c r="J7" s="136"/>
      <c r="K7" s="137" t="s">
        <v>0</v>
      </c>
      <c r="L7" s="138"/>
      <c r="M7" s="292" t="str">
        <f>IF(AND(J7="",L7=""),"",IFERROR(L7-J7-K8,""))</f>
        <v/>
      </c>
      <c r="N7" s="292" t="str">
        <f>IF(M7="","",IF(M7&gt;TIME(8,0,0),M7-TIME(8,0,0),0))</f>
        <v/>
      </c>
      <c r="O7" s="292" t="str">
        <f>IF(M7="","",IF(OR(AND(J7&gt;=$AZ$1,J7&lt;=$AZ$2),AND(L7&gt;=$AZ$1,L7&lt;=$AZ$2)),MIN(L7,MIN(L7,$AZ$2)-MAX(J7,$AZ$1)),TIME(0,0,0)))</f>
        <v/>
      </c>
      <c r="P7" s="292" t="str">
        <f>IF(M7="","",MIN(N7:O8))</f>
        <v/>
      </c>
      <c r="Q7" s="139"/>
      <c r="R7" s="302">
        <v>11</v>
      </c>
      <c r="S7" s="298" t="str">
        <f>IFERROR(DATE($A$3,$F$3,R7),"")</f>
        <v/>
      </c>
      <c r="T7" s="289"/>
      <c r="U7" s="290"/>
      <c r="V7" s="290"/>
      <c r="W7" s="290"/>
      <c r="X7" s="290"/>
      <c r="Y7" s="290"/>
      <c r="Z7" s="291"/>
      <c r="AA7" s="136"/>
      <c r="AB7" s="137" t="s">
        <v>164</v>
      </c>
      <c r="AC7" s="138"/>
      <c r="AD7" s="292" t="str">
        <f>IF(AND(AA7="",AC7=""),"",IFERROR(AC7-AA7-AB8,""))</f>
        <v/>
      </c>
      <c r="AE7" s="292" t="str">
        <f>IF(AD7="","",IF(AD7&gt;TIME(8,0,0),AD7-TIME(8,0,0),0))</f>
        <v/>
      </c>
      <c r="AF7" s="292" t="str">
        <f>IF(AD7="","",IF(OR(AND(AA7&gt;=$AZ$1,AA7&lt;=$AZ$2),AND(AC7&gt;=$AZ$1,AC7&lt;=$AZ$2)),MIN(AC7,MIN(AC7,$AZ$2)-MAX(AA7,$AZ$1)),TIME(0,0,0)))</f>
        <v/>
      </c>
      <c r="AG7" s="292" t="str">
        <f>IF(AD7="","",MIN(AE7:AF8))</f>
        <v/>
      </c>
      <c r="AH7" s="231"/>
      <c r="AI7" s="302">
        <v>21</v>
      </c>
      <c r="AJ7" s="298" t="str">
        <f>IFERROR(DATE($A$3,$F$3,AI7),"")</f>
        <v/>
      </c>
      <c r="AK7" s="289"/>
      <c r="AL7" s="290"/>
      <c r="AM7" s="290"/>
      <c r="AN7" s="290"/>
      <c r="AO7" s="290"/>
      <c r="AP7" s="290"/>
      <c r="AQ7" s="291"/>
      <c r="AR7" s="136"/>
      <c r="AS7" s="137" t="s">
        <v>0</v>
      </c>
      <c r="AT7" s="138"/>
      <c r="AU7" s="292" t="str">
        <f>IF(AND(AR7="",AT7=""),"",IFERROR(AT7-AR7-AS8,""))</f>
        <v/>
      </c>
      <c r="AV7" s="292" t="str">
        <f>IF(AU7="","",IF(AU7&gt;TIME(8,0,0),AU7-TIME(8,0,0),0))</f>
        <v/>
      </c>
      <c r="AW7" s="292" t="str">
        <f>IF(AU7="","",IF(OR(AND(AR7&gt;=$AZ$1,AR7&lt;=$AZ$2),AND(AT7&gt;=$AZ$1,AT7&lt;=$AZ$2)),MIN(AT7,MIN(AT7,$AZ$2)-MAX(AR7,$AZ$1)),TIME(0,0,0)))</f>
        <v/>
      </c>
      <c r="AX7" s="292" t="str">
        <f>IF(AU7="","",MIN(AV7:AW8))</f>
        <v/>
      </c>
    </row>
    <row r="8" spans="1:52" s="154" customFormat="1" ht="13.5" x14ac:dyDescent="0.15">
      <c r="A8" s="304"/>
      <c r="B8" s="299"/>
      <c r="C8" s="294"/>
      <c r="D8" s="295"/>
      <c r="E8" s="295"/>
      <c r="F8" s="295"/>
      <c r="G8" s="295"/>
      <c r="H8" s="295"/>
      <c r="I8" s="296"/>
      <c r="J8" s="140" t="s">
        <v>11</v>
      </c>
      <c r="K8" s="141"/>
      <c r="L8" s="142" t="s">
        <v>12</v>
      </c>
      <c r="M8" s="293"/>
      <c r="N8" s="293"/>
      <c r="O8" s="293"/>
      <c r="P8" s="293"/>
      <c r="Q8" s="139"/>
      <c r="R8" s="304"/>
      <c r="S8" s="299"/>
      <c r="T8" s="294"/>
      <c r="U8" s="295"/>
      <c r="V8" s="295"/>
      <c r="W8" s="295"/>
      <c r="X8" s="295"/>
      <c r="Y8" s="295"/>
      <c r="Z8" s="296"/>
      <c r="AA8" s="140" t="s">
        <v>11</v>
      </c>
      <c r="AB8" s="141"/>
      <c r="AC8" s="142" t="s">
        <v>165</v>
      </c>
      <c r="AD8" s="293"/>
      <c r="AE8" s="293"/>
      <c r="AF8" s="293"/>
      <c r="AG8" s="293"/>
      <c r="AH8" s="231"/>
      <c r="AI8" s="304"/>
      <c r="AJ8" s="299"/>
      <c r="AK8" s="294"/>
      <c r="AL8" s="295"/>
      <c r="AM8" s="295"/>
      <c r="AN8" s="295"/>
      <c r="AO8" s="295"/>
      <c r="AP8" s="295"/>
      <c r="AQ8" s="296"/>
      <c r="AR8" s="140" t="s">
        <v>11</v>
      </c>
      <c r="AS8" s="141"/>
      <c r="AT8" s="142" t="s">
        <v>12</v>
      </c>
      <c r="AU8" s="293"/>
      <c r="AV8" s="293"/>
      <c r="AW8" s="293"/>
      <c r="AX8" s="293"/>
    </row>
    <row r="9" spans="1:52" s="154" customFormat="1" ht="39.75" customHeight="1" x14ac:dyDescent="0.15">
      <c r="A9" s="302">
        <v>2</v>
      </c>
      <c r="B9" s="298" t="str">
        <f t="shared" ref="B9" si="0">IFERROR(DATE($A$3,$F$3,A9),"")</f>
        <v/>
      </c>
      <c r="C9" s="289"/>
      <c r="D9" s="290"/>
      <c r="E9" s="290"/>
      <c r="F9" s="290"/>
      <c r="G9" s="290"/>
      <c r="H9" s="290"/>
      <c r="I9" s="291"/>
      <c r="J9" s="136"/>
      <c r="K9" s="137" t="s">
        <v>164</v>
      </c>
      <c r="L9" s="138"/>
      <c r="M9" s="292" t="str">
        <f t="shared" ref="M9" si="1">IF(AND(J9="",L9=""),"",IFERROR(L9-J9-K10,""))</f>
        <v/>
      </c>
      <c r="N9" s="292" t="str">
        <f>IF(M9="","",IF(M9&gt;TIME(8,0,0),M9-TIME(8,0,0),0))</f>
        <v/>
      </c>
      <c r="O9" s="292" t="str">
        <f>IF(M9="","",IF(OR(AND(J9&gt;=$AZ$1,J9&lt;=$AZ$2),AND(L9&gt;=$AZ$1,L9&lt;=$AZ$2)),MIN(L9,MIN(L9,$AZ$2)-MAX(J9,$AZ$1)),TIME(0,0,0)))</f>
        <v/>
      </c>
      <c r="P9" s="292" t="str">
        <f>IF(M9="","",MIN(N9:O10))</f>
        <v/>
      </c>
      <c r="Q9" s="143"/>
      <c r="R9" s="302">
        <v>12</v>
      </c>
      <c r="S9" s="298" t="str">
        <f t="shared" ref="S9" si="2">IFERROR(DATE($A$3,$F$3,R9),"")</f>
        <v/>
      </c>
      <c r="T9" s="289"/>
      <c r="U9" s="290"/>
      <c r="V9" s="290"/>
      <c r="W9" s="290"/>
      <c r="X9" s="290"/>
      <c r="Y9" s="290"/>
      <c r="Z9" s="291"/>
      <c r="AA9" s="136"/>
      <c r="AB9" s="137" t="s">
        <v>164</v>
      </c>
      <c r="AC9" s="138"/>
      <c r="AD9" s="292" t="str">
        <f t="shared" ref="AD9" si="3">IF(AND(AA9="",AC9=""),"",IFERROR(AC9-AA9-AB10,""))</f>
        <v/>
      </c>
      <c r="AE9" s="292" t="str">
        <f>IF(AD9="","",IF(AD9&gt;TIME(8,0,0),AD9-TIME(8,0,0),0))</f>
        <v/>
      </c>
      <c r="AF9" s="292" t="str">
        <f>IF(AD9="","",IF(OR(AND(AA9&gt;=$AZ$1,AA9&lt;=$AZ$2),AND(AC9&gt;=$AZ$1,AC9&lt;=$AZ$2)),MIN(AC9,MIN(AC9,$AZ$2)-MAX(AA9,$AZ$1)),TIME(0,0,0)))</f>
        <v/>
      </c>
      <c r="AG9" s="292" t="str">
        <f>IF(AD9="","",MIN(AE9:AF10))</f>
        <v/>
      </c>
      <c r="AH9" s="231"/>
      <c r="AI9" s="302">
        <v>22</v>
      </c>
      <c r="AJ9" s="298" t="str">
        <f t="shared" ref="AJ9" si="4">IFERROR(DATE($A$3,$F$3,AI9),"")</f>
        <v/>
      </c>
      <c r="AK9" s="289"/>
      <c r="AL9" s="290"/>
      <c r="AM9" s="290"/>
      <c r="AN9" s="290"/>
      <c r="AO9" s="290"/>
      <c r="AP9" s="290"/>
      <c r="AQ9" s="291"/>
      <c r="AR9" s="136"/>
      <c r="AS9" s="137" t="s">
        <v>0</v>
      </c>
      <c r="AT9" s="138"/>
      <c r="AU9" s="292" t="str">
        <f t="shared" ref="AU9" si="5">IF(AND(AR9="",AT9=""),"",IFERROR(AT9-AR9-AS10,""))</f>
        <v/>
      </c>
      <c r="AV9" s="292" t="str">
        <f>IF(AU9="","",IF(AU9&gt;TIME(8,0,0),AU9-TIME(8,0,0),0))</f>
        <v/>
      </c>
      <c r="AW9" s="292" t="str">
        <f>IF(AU9="","",IF(OR(AND(AR9&gt;=$AZ$1,AR9&lt;=$AZ$2),AND(AT9&gt;=$AZ$1,AT9&lt;=$AZ$2)),MIN(AT9,MIN(AT9,$AZ$2)-MAX(AR9,$AZ$1)),TIME(0,0,0)))</f>
        <v/>
      </c>
      <c r="AX9" s="292" t="str">
        <f>IF(AU9="","",MIN(AV9:AW10))</f>
        <v/>
      </c>
    </row>
    <row r="10" spans="1:52" s="154" customFormat="1" ht="13.5" x14ac:dyDescent="0.15">
      <c r="A10" s="304"/>
      <c r="B10" s="299"/>
      <c r="C10" s="294"/>
      <c r="D10" s="295"/>
      <c r="E10" s="295"/>
      <c r="F10" s="295"/>
      <c r="G10" s="295"/>
      <c r="H10" s="295"/>
      <c r="I10" s="296"/>
      <c r="J10" s="140" t="s">
        <v>11</v>
      </c>
      <c r="K10" s="141"/>
      <c r="L10" s="142" t="s">
        <v>165</v>
      </c>
      <c r="M10" s="293"/>
      <c r="N10" s="293"/>
      <c r="O10" s="293"/>
      <c r="P10" s="293"/>
      <c r="Q10" s="143"/>
      <c r="R10" s="304"/>
      <c r="S10" s="299"/>
      <c r="T10" s="294"/>
      <c r="U10" s="295"/>
      <c r="V10" s="295"/>
      <c r="W10" s="295"/>
      <c r="X10" s="295"/>
      <c r="Y10" s="295"/>
      <c r="Z10" s="296"/>
      <c r="AA10" s="140" t="s">
        <v>11</v>
      </c>
      <c r="AB10" s="141"/>
      <c r="AC10" s="142" t="s">
        <v>165</v>
      </c>
      <c r="AD10" s="293"/>
      <c r="AE10" s="293"/>
      <c r="AF10" s="293"/>
      <c r="AG10" s="293"/>
      <c r="AH10" s="231"/>
      <c r="AI10" s="304"/>
      <c r="AJ10" s="299"/>
      <c r="AK10" s="294"/>
      <c r="AL10" s="295"/>
      <c r="AM10" s="295"/>
      <c r="AN10" s="295"/>
      <c r="AO10" s="295"/>
      <c r="AP10" s="295"/>
      <c r="AQ10" s="296"/>
      <c r="AR10" s="140" t="s">
        <v>11</v>
      </c>
      <c r="AS10" s="141"/>
      <c r="AT10" s="142" t="s">
        <v>12</v>
      </c>
      <c r="AU10" s="293"/>
      <c r="AV10" s="293"/>
      <c r="AW10" s="293"/>
      <c r="AX10" s="293"/>
    </row>
    <row r="11" spans="1:52" s="154" customFormat="1" ht="39.75" customHeight="1" x14ac:dyDescent="0.15">
      <c r="A11" s="302">
        <v>3</v>
      </c>
      <c r="B11" s="298" t="str">
        <f t="shared" ref="B11" si="6">IFERROR(DATE($A$3,$F$3,A11),"")</f>
        <v/>
      </c>
      <c r="C11" s="289"/>
      <c r="D11" s="290"/>
      <c r="E11" s="290"/>
      <c r="F11" s="290"/>
      <c r="G11" s="290"/>
      <c r="H11" s="290"/>
      <c r="I11" s="291"/>
      <c r="J11" s="136"/>
      <c r="K11" s="137" t="s">
        <v>164</v>
      </c>
      <c r="L11" s="138"/>
      <c r="M11" s="292" t="str">
        <f t="shared" ref="M11" si="7">IF(AND(J11="",L11=""),"",IFERROR(L11-J11-K12,""))</f>
        <v/>
      </c>
      <c r="N11" s="292" t="str">
        <f>IF(M11="","",IF(M11&gt;TIME(8,0,0),M11-TIME(8,0,0),0))</f>
        <v/>
      </c>
      <c r="O11" s="292" t="str">
        <f>IF(M11="","",IF(OR(AND(J11&gt;=$AZ$1,J11&lt;=$AZ$2),AND(L11&gt;=$AZ$1,L11&lt;=$AZ$2)),MIN(L11,MIN(L11,$AZ$2)-MAX(J11,$AZ$1)),TIME(0,0,0)))</f>
        <v/>
      </c>
      <c r="P11" s="292" t="str">
        <f>IF(M11="","",MIN(N11:O12))</f>
        <v/>
      </c>
      <c r="Q11" s="143"/>
      <c r="R11" s="302">
        <v>13</v>
      </c>
      <c r="S11" s="298" t="str">
        <f t="shared" ref="S11" si="8">IFERROR(DATE($A$3,$F$3,R11),"")</f>
        <v/>
      </c>
      <c r="T11" s="289"/>
      <c r="U11" s="290"/>
      <c r="V11" s="290"/>
      <c r="W11" s="290"/>
      <c r="X11" s="290"/>
      <c r="Y11" s="290"/>
      <c r="Z11" s="291"/>
      <c r="AA11" s="136"/>
      <c r="AB11" s="137" t="s">
        <v>164</v>
      </c>
      <c r="AC11" s="138"/>
      <c r="AD11" s="292" t="str">
        <f t="shared" ref="AD11" si="9">IF(AND(AA11="",AC11=""),"",IFERROR(AC11-AA11-AB12,""))</f>
        <v/>
      </c>
      <c r="AE11" s="292" t="str">
        <f>IF(AD11="","",IF(AD11&gt;TIME(8,0,0),AD11-TIME(8,0,0),0))</f>
        <v/>
      </c>
      <c r="AF11" s="292" t="str">
        <f>IF(AD11="","",IF(OR(AND(AA11&gt;=$AZ$1,AA11&lt;=$AZ$2),AND(AC11&gt;=$AZ$1,AC11&lt;=$AZ$2)),MIN(AC11,MIN(AC11,$AZ$2)-MAX(AA11,$AZ$1)),TIME(0,0,0)))</f>
        <v/>
      </c>
      <c r="AG11" s="292" t="str">
        <f>IF(AD11="","",MIN(AE11:AF12))</f>
        <v/>
      </c>
      <c r="AH11" s="231"/>
      <c r="AI11" s="302">
        <v>23</v>
      </c>
      <c r="AJ11" s="298" t="str">
        <f t="shared" ref="AJ11" si="10">IFERROR(DATE($A$3,$F$3,AI11),"")</f>
        <v/>
      </c>
      <c r="AK11" s="289"/>
      <c r="AL11" s="290"/>
      <c r="AM11" s="290"/>
      <c r="AN11" s="290"/>
      <c r="AO11" s="290"/>
      <c r="AP11" s="290"/>
      <c r="AQ11" s="291"/>
      <c r="AR11" s="136"/>
      <c r="AS11" s="137" t="s">
        <v>0</v>
      </c>
      <c r="AT11" s="138"/>
      <c r="AU11" s="292" t="str">
        <f t="shared" ref="AU11" si="11">IF(AND(AR11="",AT11=""),"",IFERROR(AT11-AR11-AS12,""))</f>
        <v/>
      </c>
      <c r="AV11" s="292" t="str">
        <f>IF(AU11="","",IF(AU11&gt;TIME(8,0,0),AU11-TIME(8,0,0),0))</f>
        <v/>
      </c>
      <c r="AW11" s="292" t="str">
        <f>IF(AU11="","",IF(OR(AND(AR11&gt;=$AZ$1,AR11&lt;=$AZ$2),AND(AT11&gt;=$AZ$1,AT11&lt;=$AZ$2)),MIN(AT11,MIN(AT11,$AZ$2)-MAX(AR11,$AZ$1)),TIME(0,0,0)))</f>
        <v/>
      </c>
      <c r="AX11" s="292" t="str">
        <f>IF(AU11="","",MIN(AV11:AW12))</f>
        <v/>
      </c>
    </row>
    <row r="12" spans="1:52" s="154" customFormat="1" ht="13.5" x14ac:dyDescent="0.15">
      <c r="A12" s="304"/>
      <c r="B12" s="299"/>
      <c r="C12" s="294"/>
      <c r="D12" s="295"/>
      <c r="E12" s="295"/>
      <c r="F12" s="295"/>
      <c r="G12" s="295"/>
      <c r="H12" s="295"/>
      <c r="I12" s="296"/>
      <c r="J12" s="140" t="s">
        <v>11</v>
      </c>
      <c r="K12" s="141"/>
      <c r="L12" s="142" t="s">
        <v>165</v>
      </c>
      <c r="M12" s="293"/>
      <c r="N12" s="293"/>
      <c r="O12" s="293"/>
      <c r="P12" s="293"/>
      <c r="Q12" s="143"/>
      <c r="R12" s="304"/>
      <c r="S12" s="299"/>
      <c r="T12" s="294"/>
      <c r="U12" s="295"/>
      <c r="V12" s="295"/>
      <c r="W12" s="295"/>
      <c r="X12" s="295"/>
      <c r="Y12" s="295"/>
      <c r="Z12" s="296"/>
      <c r="AA12" s="140" t="s">
        <v>11</v>
      </c>
      <c r="AB12" s="141"/>
      <c r="AC12" s="142" t="s">
        <v>165</v>
      </c>
      <c r="AD12" s="293"/>
      <c r="AE12" s="293"/>
      <c r="AF12" s="293"/>
      <c r="AG12" s="293"/>
      <c r="AH12" s="231"/>
      <c r="AI12" s="304"/>
      <c r="AJ12" s="299"/>
      <c r="AK12" s="294"/>
      <c r="AL12" s="295"/>
      <c r="AM12" s="295"/>
      <c r="AN12" s="295"/>
      <c r="AO12" s="295"/>
      <c r="AP12" s="295"/>
      <c r="AQ12" s="296"/>
      <c r="AR12" s="140" t="s">
        <v>11</v>
      </c>
      <c r="AS12" s="141"/>
      <c r="AT12" s="142" t="s">
        <v>12</v>
      </c>
      <c r="AU12" s="293"/>
      <c r="AV12" s="293"/>
      <c r="AW12" s="293"/>
      <c r="AX12" s="293"/>
    </row>
    <row r="13" spans="1:52" s="154" customFormat="1" ht="39.75" customHeight="1" x14ac:dyDescent="0.15">
      <c r="A13" s="302">
        <v>4</v>
      </c>
      <c r="B13" s="298" t="str">
        <f t="shared" ref="B13" si="12">IFERROR(DATE($A$3,$F$3,A13),"")</f>
        <v/>
      </c>
      <c r="C13" s="289"/>
      <c r="D13" s="290"/>
      <c r="E13" s="290"/>
      <c r="F13" s="290"/>
      <c r="G13" s="290"/>
      <c r="H13" s="290"/>
      <c r="I13" s="291"/>
      <c r="J13" s="136"/>
      <c r="K13" s="137" t="s">
        <v>0</v>
      </c>
      <c r="L13" s="138"/>
      <c r="M13" s="292" t="str">
        <f t="shared" ref="M13" si="13">IF(AND(J13="",L13=""),"",IFERROR(L13-J13-K14,""))</f>
        <v/>
      </c>
      <c r="N13" s="292" t="str">
        <f>IF(M13="","",IF(M13&gt;TIME(8,0,0),M13-TIME(8,0,0),0))</f>
        <v/>
      </c>
      <c r="O13" s="292" t="str">
        <f>IF(M13="","",IF(OR(AND(J13&gt;=$AZ$1,J13&lt;=$AZ$2),AND(L13&gt;=$AZ$1,L13&lt;=$AZ$2)),MIN(L13,MIN(L13,$AZ$2)-MAX(J13,$AZ$1)),TIME(0,0,0)))</f>
        <v/>
      </c>
      <c r="P13" s="292" t="str">
        <f>IF(M13="","",MIN(N13:O14))</f>
        <v/>
      </c>
      <c r="Q13" s="143"/>
      <c r="R13" s="302">
        <v>14</v>
      </c>
      <c r="S13" s="298" t="str">
        <f t="shared" ref="S13" si="14">IFERROR(DATE($A$3,$F$3,R13),"")</f>
        <v/>
      </c>
      <c r="T13" s="289"/>
      <c r="U13" s="290"/>
      <c r="V13" s="290"/>
      <c r="W13" s="290"/>
      <c r="X13" s="290"/>
      <c r="Y13" s="290"/>
      <c r="Z13" s="291"/>
      <c r="AA13" s="136"/>
      <c r="AB13" s="137" t="s">
        <v>164</v>
      </c>
      <c r="AC13" s="138"/>
      <c r="AD13" s="292" t="str">
        <f t="shared" ref="AD13" si="15">IF(AND(AA13="",AC13=""),"",IFERROR(AC13-AA13-AB14,""))</f>
        <v/>
      </c>
      <c r="AE13" s="292" t="str">
        <f>IF(AD13="","",IF(AD13&gt;TIME(8,0,0),AD13-TIME(8,0,0),0))</f>
        <v/>
      </c>
      <c r="AF13" s="292" t="str">
        <f>IF(AD13="","",IF(OR(AND(AA13&gt;=$AZ$1,AA13&lt;=$AZ$2),AND(AC13&gt;=$AZ$1,AC13&lt;=$AZ$2)),MIN(AC13,MIN(AC13,$AZ$2)-MAX(AA13,$AZ$1)),TIME(0,0,0)))</f>
        <v/>
      </c>
      <c r="AG13" s="292" t="str">
        <f>IF(AD13="","",MIN(AE13:AF14))</f>
        <v/>
      </c>
      <c r="AH13" s="231"/>
      <c r="AI13" s="302">
        <v>24</v>
      </c>
      <c r="AJ13" s="298" t="str">
        <f t="shared" ref="AJ13" si="16">IFERROR(DATE($A$3,$F$3,AI13),"")</f>
        <v/>
      </c>
      <c r="AK13" s="289"/>
      <c r="AL13" s="290"/>
      <c r="AM13" s="290"/>
      <c r="AN13" s="290"/>
      <c r="AO13" s="290"/>
      <c r="AP13" s="290"/>
      <c r="AQ13" s="291"/>
      <c r="AR13" s="136"/>
      <c r="AS13" s="137" t="s">
        <v>0</v>
      </c>
      <c r="AT13" s="138"/>
      <c r="AU13" s="292" t="str">
        <f t="shared" ref="AU13" si="17">IF(AND(AR13="",AT13=""),"",IFERROR(AT13-AR13-AS14,""))</f>
        <v/>
      </c>
      <c r="AV13" s="292" t="str">
        <f>IF(AU13="","",IF(AU13&gt;TIME(8,0,0),AU13-TIME(8,0,0),0))</f>
        <v/>
      </c>
      <c r="AW13" s="292" t="str">
        <f>IF(AU13="","",IF(OR(AND(AR13&gt;=$AZ$1,AR13&lt;=$AZ$2),AND(AT13&gt;=$AZ$1,AT13&lt;=$AZ$2)),MIN(AT13,MIN(AT13,$AZ$2)-MAX(AR13,$AZ$1)),TIME(0,0,0)))</f>
        <v/>
      </c>
      <c r="AX13" s="292" t="str">
        <f>IF(AU13="","",MIN(AV13:AW14))</f>
        <v/>
      </c>
    </row>
    <row r="14" spans="1:52" s="154" customFormat="1" ht="13.5" x14ac:dyDescent="0.15">
      <c r="A14" s="304"/>
      <c r="B14" s="299"/>
      <c r="C14" s="294"/>
      <c r="D14" s="295"/>
      <c r="E14" s="295"/>
      <c r="F14" s="295"/>
      <c r="G14" s="295"/>
      <c r="H14" s="295"/>
      <c r="I14" s="296"/>
      <c r="J14" s="140" t="s">
        <v>11</v>
      </c>
      <c r="K14" s="141"/>
      <c r="L14" s="142" t="s">
        <v>12</v>
      </c>
      <c r="M14" s="293"/>
      <c r="N14" s="293"/>
      <c r="O14" s="293"/>
      <c r="P14" s="293"/>
      <c r="Q14" s="143"/>
      <c r="R14" s="304"/>
      <c r="S14" s="299"/>
      <c r="T14" s="294"/>
      <c r="U14" s="295"/>
      <c r="V14" s="295"/>
      <c r="W14" s="295"/>
      <c r="X14" s="295"/>
      <c r="Y14" s="295"/>
      <c r="Z14" s="296"/>
      <c r="AA14" s="140" t="s">
        <v>11</v>
      </c>
      <c r="AB14" s="141"/>
      <c r="AC14" s="142" t="s">
        <v>165</v>
      </c>
      <c r="AD14" s="293"/>
      <c r="AE14" s="293"/>
      <c r="AF14" s="293"/>
      <c r="AG14" s="293"/>
      <c r="AH14" s="231"/>
      <c r="AI14" s="304"/>
      <c r="AJ14" s="299"/>
      <c r="AK14" s="294"/>
      <c r="AL14" s="295"/>
      <c r="AM14" s="295"/>
      <c r="AN14" s="295"/>
      <c r="AO14" s="295"/>
      <c r="AP14" s="295"/>
      <c r="AQ14" s="296"/>
      <c r="AR14" s="140" t="s">
        <v>11</v>
      </c>
      <c r="AS14" s="141"/>
      <c r="AT14" s="142" t="s">
        <v>12</v>
      </c>
      <c r="AU14" s="293"/>
      <c r="AV14" s="293"/>
      <c r="AW14" s="293"/>
      <c r="AX14" s="293"/>
    </row>
    <row r="15" spans="1:52" s="154" customFormat="1" ht="39.75" customHeight="1" x14ac:dyDescent="0.15">
      <c r="A15" s="302">
        <v>5</v>
      </c>
      <c r="B15" s="298" t="str">
        <f t="shared" ref="B15" si="18">IFERROR(DATE($A$3,$F$3,A15),"")</f>
        <v/>
      </c>
      <c r="C15" s="289"/>
      <c r="D15" s="290"/>
      <c r="E15" s="290"/>
      <c r="F15" s="290"/>
      <c r="G15" s="290"/>
      <c r="H15" s="290"/>
      <c r="I15" s="291"/>
      <c r="J15" s="136"/>
      <c r="K15" s="137" t="s">
        <v>0</v>
      </c>
      <c r="L15" s="138"/>
      <c r="M15" s="292" t="str">
        <f t="shared" ref="M15" si="19">IF(AND(J15="",L15=""),"",IFERROR(L15-J15-K16,""))</f>
        <v/>
      </c>
      <c r="N15" s="292" t="str">
        <f>IF(M15="","",IF(M15&gt;TIME(8,0,0),M15-TIME(8,0,0),0))</f>
        <v/>
      </c>
      <c r="O15" s="292" t="str">
        <f>IF(M15="","",IF(OR(AND(J15&gt;=$AZ$1,J15&lt;=$AZ$2),AND(L15&gt;=$AZ$1,L15&lt;=$AZ$2)),MIN(L15,MIN(L15,$AZ$2)-MAX(J15,$AZ$1)),TIME(0,0,0)))</f>
        <v/>
      </c>
      <c r="P15" s="292" t="str">
        <f>IF(M15="","",MIN(N15:O16))</f>
        <v/>
      </c>
      <c r="Q15" s="143"/>
      <c r="R15" s="302">
        <v>15</v>
      </c>
      <c r="S15" s="298" t="str">
        <f t="shared" ref="S15" si="20">IFERROR(DATE($A$3,$F$3,R15),"")</f>
        <v/>
      </c>
      <c r="T15" s="289"/>
      <c r="U15" s="290"/>
      <c r="V15" s="290"/>
      <c r="W15" s="290"/>
      <c r="X15" s="290"/>
      <c r="Y15" s="290"/>
      <c r="Z15" s="291"/>
      <c r="AA15" s="136"/>
      <c r="AB15" s="137" t="s">
        <v>0</v>
      </c>
      <c r="AC15" s="138"/>
      <c r="AD15" s="292" t="str">
        <f t="shared" ref="AD15" si="21">IF(AND(AA15="",AC15=""),"",IFERROR(AC15-AA15-AB16,""))</f>
        <v/>
      </c>
      <c r="AE15" s="292" t="str">
        <f>IF(AD15="","",IF(AD15&gt;TIME(8,0,0),AD15-TIME(8,0,0),0))</f>
        <v/>
      </c>
      <c r="AF15" s="292" t="str">
        <f>IF(AD15="","",IF(OR(AND(AA15&gt;=$AZ$1,AA15&lt;=$AZ$2),AND(AC15&gt;=$AZ$1,AC15&lt;=$AZ$2)),MIN(AC15,MIN(AC15,$AZ$2)-MAX(AA15,$AZ$1)),TIME(0,0,0)))</f>
        <v/>
      </c>
      <c r="AG15" s="292" t="str">
        <f>IF(AD15="","",MIN(AE15:AF16))</f>
        <v/>
      </c>
      <c r="AH15" s="231"/>
      <c r="AI15" s="302">
        <v>25</v>
      </c>
      <c r="AJ15" s="298" t="str">
        <f t="shared" ref="AJ15" si="22">IFERROR(DATE($A$3,$F$3,AI15),"")</f>
        <v/>
      </c>
      <c r="AK15" s="289"/>
      <c r="AL15" s="290"/>
      <c r="AM15" s="290"/>
      <c r="AN15" s="290"/>
      <c r="AO15" s="290"/>
      <c r="AP15" s="290"/>
      <c r="AQ15" s="291"/>
      <c r="AR15" s="136"/>
      <c r="AS15" s="137" t="s">
        <v>0</v>
      </c>
      <c r="AT15" s="138"/>
      <c r="AU15" s="292" t="str">
        <f t="shared" ref="AU15" si="23">IF(AND(AR15="",AT15=""),"",IFERROR(AT15-AR15-AS16,""))</f>
        <v/>
      </c>
      <c r="AV15" s="292" t="str">
        <f>IF(AU15="","",IF(AU15&gt;TIME(8,0,0),AU15-TIME(8,0,0),0))</f>
        <v/>
      </c>
      <c r="AW15" s="292" t="str">
        <f>IF(AU15="","",IF(OR(AND(AR15&gt;=$AZ$1,AR15&lt;=$AZ$2),AND(AT15&gt;=$AZ$1,AT15&lt;=$AZ$2)),MIN(AT15,MIN(AT15,$AZ$2)-MAX(AR15,$AZ$1)),TIME(0,0,0)))</f>
        <v/>
      </c>
      <c r="AX15" s="292" t="str">
        <f>IF(AU15="","",MIN(AV15:AW16))</f>
        <v/>
      </c>
    </row>
    <row r="16" spans="1:52" s="154" customFormat="1" ht="13.5" x14ac:dyDescent="0.15">
      <c r="A16" s="304"/>
      <c r="B16" s="299"/>
      <c r="C16" s="294"/>
      <c r="D16" s="295"/>
      <c r="E16" s="295"/>
      <c r="F16" s="295"/>
      <c r="G16" s="295"/>
      <c r="H16" s="295"/>
      <c r="I16" s="296"/>
      <c r="J16" s="140" t="s">
        <v>11</v>
      </c>
      <c r="K16" s="141"/>
      <c r="L16" s="142" t="s">
        <v>12</v>
      </c>
      <c r="M16" s="293"/>
      <c r="N16" s="293"/>
      <c r="O16" s="293"/>
      <c r="P16" s="293"/>
      <c r="Q16" s="143"/>
      <c r="R16" s="304"/>
      <c r="S16" s="299"/>
      <c r="T16" s="294"/>
      <c r="U16" s="295"/>
      <c r="V16" s="295"/>
      <c r="W16" s="295"/>
      <c r="X16" s="295"/>
      <c r="Y16" s="295"/>
      <c r="Z16" s="296"/>
      <c r="AA16" s="140" t="s">
        <v>11</v>
      </c>
      <c r="AB16" s="141"/>
      <c r="AC16" s="142" t="s">
        <v>12</v>
      </c>
      <c r="AD16" s="293"/>
      <c r="AE16" s="293"/>
      <c r="AF16" s="293"/>
      <c r="AG16" s="293"/>
      <c r="AH16" s="231"/>
      <c r="AI16" s="304"/>
      <c r="AJ16" s="299"/>
      <c r="AK16" s="294"/>
      <c r="AL16" s="295"/>
      <c r="AM16" s="295"/>
      <c r="AN16" s="295"/>
      <c r="AO16" s="295"/>
      <c r="AP16" s="295"/>
      <c r="AQ16" s="296"/>
      <c r="AR16" s="140" t="s">
        <v>11</v>
      </c>
      <c r="AS16" s="141"/>
      <c r="AT16" s="142" t="s">
        <v>12</v>
      </c>
      <c r="AU16" s="293"/>
      <c r="AV16" s="293"/>
      <c r="AW16" s="293"/>
      <c r="AX16" s="293"/>
    </row>
    <row r="17" spans="1:50" s="154" customFormat="1" ht="39.75" customHeight="1" x14ac:dyDescent="0.15">
      <c r="A17" s="302">
        <v>6</v>
      </c>
      <c r="B17" s="298" t="str">
        <f t="shared" ref="B17" si="24">IFERROR(DATE($A$3,$F$3,A17),"")</f>
        <v/>
      </c>
      <c r="C17" s="289"/>
      <c r="D17" s="290"/>
      <c r="E17" s="290"/>
      <c r="F17" s="290"/>
      <c r="G17" s="290"/>
      <c r="H17" s="290"/>
      <c r="I17" s="291"/>
      <c r="J17" s="136"/>
      <c r="K17" s="137" t="s">
        <v>0</v>
      </c>
      <c r="L17" s="138"/>
      <c r="M17" s="292" t="str">
        <f t="shared" ref="M17" si="25">IF(AND(J17="",L17=""),"",IFERROR(L17-J17-K18,""))</f>
        <v/>
      </c>
      <c r="N17" s="292" t="str">
        <f>IF(M17="","",IF(M17&gt;TIME(8,0,0),M17-TIME(8,0,0),0))</f>
        <v/>
      </c>
      <c r="O17" s="292" t="str">
        <f>IF(M17="","",IF(OR(AND(J17&gt;=$AZ$1,J17&lt;=$AZ$2),AND(L17&gt;=$AZ$1,L17&lt;=$AZ$2)),MIN(L17,MIN(L17,$AZ$2)-MAX(J17,$AZ$1)),TIME(0,0,0)))</f>
        <v/>
      </c>
      <c r="P17" s="292" t="str">
        <f>IF(M17="","",MIN(N17:O18))</f>
        <v/>
      </c>
      <c r="Q17" s="143"/>
      <c r="R17" s="302">
        <v>16</v>
      </c>
      <c r="S17" s="298" t="str">
        <f t="shared" ref="S17" si="26">IFERROR(DATE($A$3,$F$3,R17),"")</f>
        <v/>
      </c>
      <c r="T17" s="289"/>
      <c r="U17" s="290"/>
      <c r="V17" s="290"/>
      <c r="W17" s="290"/>
      <c r="X17" s="290"/>
      <c r="Y17" s="290"/>
      <c r="Z17" s="291"/>
      <c r="AA17" s="136"/>
      <c r="AB17" s="137" t="s">
        <v>0</v>
      </c>
      <c r="AC17" s="138"/>
      <c r="AD17" s="292" t="str">
        <f t="shared" ref="AD17" si="27">IF(AND(AA17="",AC17=""),"",IFERROR(AC17-AA17-AB18,""))</f>
        <v/>
      </c>
      <c r="AE17" s="292" t="str">
        <f>IF(AD17="","",IF(AD17&gt;TIME(8,0,0),AD17-TIME(8,0,0),0))</f>
        <v/>
      </c>
      <c r="AF17" s="292" t="str">
        <f>IF(AD17="","",IF(OR(AND(AA17&gt;=$AZ$1,AA17&lt;=$AZ$2),AND(AC17&gt;=$AZ$1,AC17&lt;=$AZ$2)),MIN(AC17,MIN(AC17,$AZ$2)-MAX(AA17,$AZ$1)),TIME(0,0,0)))</f>
        <v/>
      </c>
      <c r="AG17" s="292" t="str">
        <f>IF(AD17="","",MIN(AE17:AF18))</f>
        <v/>
      </c>
      <c r="AH17" s="231"/>
      <c r="AI17" s="302">
        <v>26</v>
      </c>
      <c r="AJ17" s="298" t="str">
        <f t="shared" ref="AJ17" si="28">IFERROR(DATE($A$3,$F$3,AI17),"")</f>
        <v/>
      </c>
      <c r="AK17" s="289"/>
      <c r="AL17" s="290"/>
      <c r="AM17" s="290"/>
      <c r="AN17" s="290"/>
      <c r="AO17" s="290"/>
      <c r="AP17" s="290"/>
      <c r="AQ17" s="291"/>
      <c r="AR17" s="136"/>
      <c r="AS17" s="137" t="s">
        <v>0</v>
      </c>
      <c r="AT17" s="138"/>
      <c r="AU17" s="292" t="str">
        <f t="shared" ref="AU17" si="29">IF(AND(AR17="",AT17=""),"",IFERROR(AT17-AR17-AS18,""))</f>
        <v/>
      </c>
      <c r="AV17" s="292" t="str">
        <f>IF(AU17="","",IF(AU17&gt;TIME(8,0,0),AU17-TIME(8,0,0),0))</f>
        <v/>
      </c>
      <c r="AW17" s="292" t="str">
        <f>IF(AU17="","",IF(OR(AND(AR17&gt;=$AZ$1,AR17&lt;=$AZ$2),AND(AT17&gt;=$AZ$1,AT17&lt;=$AZ$2)),MIN(AT17,MIN(AT17,$AZ$2)-MAX(AR17,$AZ$1)),TIME(0,0,0)))</f>
        <v/>
      </c>
      <c r="AX17" s="292" t="str">
        <f>IF(AU17="","",MIN(AV17:AW18))</f>
        <v/>
      </c>
    </row>
    <row r="18" spans="1:50" s="154" customFormat="1" ht="13.5" x14ac:dyDescent="0.15">
      <c r="A18" s="304"/>
      <c r="B18" s="299"/>
      <c r="C18" s="294"/>
      <c r="D18" s="295"/>
      <c r="E18" s="295"/>
      <c r="F18" s="295"/>
      <c r="G18" s="295"/>
      <c r="H18" s="295"/>
      <c r="I18" s="296"/>
      <c r="J18" s="140" t="s">
        <v>11</v>
      </c>
      <c r="K18" s="141"/>
      <c r="L18" s="142" t="s">
        <v>12</v>
      </c>
      <c r="M18" s="293"/>
      <c r="N18" s="293"/>
      <c r="O18" s="293"/>
      <c r="P18" s="293"/>
      <c r="Q18" s="143"/>
      <c r="R18" s="304"/>
      <c r="S18" s="299"/>
      <c r="T18" s="294"/>
      <c r="U18" s="295"/>
      <c r="V18" s="295"/>
      <c r="W18" s="295"/>
      <c r="X18" s="295"/>
      <c r="Y18" s="295"/>
      <c r="Z18" s="296"/>
      <c r="AA18" s="140" t="s">
        <v>11</v>
      </c>
      <c r="AB18" s="141"/>
      <c r="AC18" s="142" t="s">
        <v>12</v>
      </c>
      <c r="AD18" s="293"/>
      <c r="AE18" s="293"/>
      <c r="AF18" s="293"/>
      <c r="AG18" s="293"/>
      <c r="AH18" s="231"/>
      <c r="AI18" s="304"/>
      <c r="AJ18" s="299"/>
      <c r="AK18" s="294"/>
      <c r="AL18" s="295"/>
      <c r="AM18" s="295"/>
      <c r="AN18" s="295"/>
      <c r="AO18" s="295"/>
      <c r="AP18" s="295"/>
      <c r="AQ18" s="296"/>
      <c r="AR18" s="140" t="s">
        <v>11</v>
      </c>
      <c r="AS18" s="141"/>
      <c r="AT18" s="142" t="s">
        <v>12</v>
      </c>
      <c r="AU18" s="293"/>
      <c r="AV18" s="293"/>
      <c r="AW18" s="293"/>
      <c r="AX18" s="293"/>
    </row>
    <row r="19" spans="1:50" s="154" customFormat="1" ht="39.75" customHeight="1" x14ac:dyDescent="0.15">
      <c r="A19" s="302">
        <v>7</v>
      </c>
      <c r="B19" s="298" t="str">
        <f t="shared" ref="B19" si="30">IFERROR(DATE($A$3,$F$3,A19),"")</f>
        <v/>
      </c>
      <c r="C19" s="289"/>
      <c r="D19" s="290"/>
      <c r="E19" s="290"/>
      <c r="F19" s="290"/>
      <c r="G19" s="290"/>
      <c r="H19" s="290"/>
      <c r="I19" s="291"/>
      <c r="J19" s="136"/>
      <c r="K19" s="137" t="s">
        <v>0</v>
      </c>
      <c r="L19" s="138"/>
      <c r="M19" s="292" t="str">
        <f t="shared" ref="M19" si="31">IF(AND(J19="",L19=""),"",IFERROR(L19-J19-K20,""))</f>
        <v/>
      </c>
      <c r="N19" s="292" t="str">
        <f>IF(M19="","",IF(M19&gt;TIME(8,0,0),M19-TIME(8,0,0),0))</f>
        <v/>
      </c>
      <c r="O19" s="292" t="str">
        <f>IF(M19="","",IF(OR(AND(J19&gt;=$AZ$1,J19&lt;=$AZ$2),AND(L19&gt;=$AZ$1,L19&lt;=$AZ$2)),MIN(L19,MIN(L19,$AZ$2)-MAX(J19,$AZ$1)),TIME(0,0,0)))</f>
        <v/>
      </c>
      <c r="P19" s="292" t="str">
        <f>IF(M19="","",MIN(N19:O20))</f>
        <v/>
      </c>
      <c r="Q19" s="143"/>
      <c r="R19" s="302">
        <v>17</v>
      </c>
      <c r="S19" s="298" t="str">
        <f t="shared" ref="S19" si="32">IFERROR(DATE($A$3,$F$3,R19),"")</f>
        <v/>
      </c>
      <c r="T19" s="289"/>
      <c r="U19" s="290"/>
      <c r="V19" s="290"/>
      <c r="W19" s="290"/>
      <c r="X19" s="290"/>
      <c r="Y19" s="290"/>
      <c r="Z19" s="291"/>
      <c r="AA19" s="136"/>
      <c r="AB19" s="137" t="s">
        <v>0</v>
      </c>
      <c r="AC19" s="138"/>
      <c r="AD19" s="292" t="str">
        <f t="shared" ref="AD19" si="33">IF(AND(AA19="",AC19=""),"",IFERROR(AC19-AA19-AB20,""))</f>
        <v/>
      </c>
      <c r="AE19" s="292" t="str">
        <f>IF(AD19="","",IF(AD19&gt;TIME(8,0,0),AD19-TIME(8,0,0),0))</f>
        <v/>
      </c>
      <c r="AF19" s="292" t="str">
        <f>IF(AD19="","",IF(OR(AND(AA19&gt;=$AZ$1,AA19&lt;=$AZ$2),AND(AC19&gt;=$AZ$1,AC19&lt;=$AZ$2)),MIN(AC19,MIN(AC19,$AZ$2)-MAX(AA19,$AZ$1)),TIME(0,0,0)))</f>
        <v/>
      </c>
      <c r="AG19" s="292" t="str">
        <f>IF(AD19="","",MIN(AE19:AF20))</f>
        <v/>
      </c>
      <c r="AH19" s="231"/>
      <c r="AI19" s="302">
        <v>27</v>
      </c>
      <c r="AJ19" s="298" t="str">
        <f t="shared" ref="AJ19" si="34">IFERROR(DATE($A$3,$F$3,AI19),"")</f>
        <v/>
      </c>
      <c r="AK19" s="289"/>
      <c r="AL19" s="290"/>
      <c r="AM19" s="290"/>
      <c r="AN19" s="290"/>
      <c r="AO19" s="290"/>
      <c r="AP19" s="290"/>
      <c r="AQ19" s="291"/>
      <c r="AR19" s="136"/>
      <c r="AS19" s="137" t="s">
        <v>0</v>
      </c>
      <c r="AT19" s="138"/>
      <c r="AU19" s="292" t="str">
        <f t="shared" ref="AU19" si="35">IF(AND(AR19="",AT19=""),"",IFERROR(AT19-AR19-AS20,""))</f>
        <v/>
      </c>
      <c r="AV19" s="292" t="str">
        <f>IF(AU19="","",IF(AU19&gt;TIME(8,0,0),AU19-TIME(8,0,0),0))</f>
        <v/>
      </c>
      <c r="AW19" s="292" t="str">
        <f>IF(AU19="","",IF(OR(AND(AR19&gt;=$AZ$1,AR19&lt;=$AZ$2),AND(AT19&gt;=$AZ$1,AT19&lt;=$AZ$2)),MIN(AT19,MIN(AT19,$AZ$2)-MAX(AR19,$AZ$1)),TIME(0,0,0)))</f>
        <v/>
      </c>
      <c r="AX19" s="292" t="str">
        <f>IF(AU19="","",MIN(AV19:AW20))</f>
        <v/>
      </c>
    </row>
    <row r="20" spans="1:50" s="154" customFormat="1" ht="13.5" x14ac:dyDescent="0.15">
      <c r="A20" s="304"/>
      <c r="B20" s="299"/>
      <c r="C20" s="294"/>
      <c r="D20" s="295"/>
      <c r="E20" s="295"/>
      <c r="F20" s="295"/>
      <c r="G20" s="295"/>
      <c r="H20" s="295"/>
      <c r="I20" s="296"/>
      <c r="J20" s="140" t="s">
        <v>11</v>
      </c>
      <c r="K20" s="141"/>
      <c r="L20" s="142" t="s">
        <v>12</v>
      </c>
      <c r="M20" s="293"/>
      <c r="N20" s="293"/>
      <c r="O20" s="293"/>
      <c r="P20" s="293"/>
      <c r="Q20" s="143"/>
      <c r="R20" s="304"/>
      <c r="S20" s="299"/>
      <c r="T20" s="294"/>
      <c r="U20" s="295"/>
      <c r="V20" s="295"/>
      <c r="W20" s="295"/>
      <c r="X20" s="295"/>
      <c r="Y20" s="295"/>
      <c r="Z20" s="296"/>
      <c r="AA20" s="140" t="s">
        <v>11</v>
      </c>
      <c r="AB20" s="141"/>
      <c r="AC20" s="142" t="s">
        <v>12</v>
      </c>
      <c r="AD20" s="293"/>
      <c r="AE20" s="293"/>
      <c r="AF20" s="293"/>
      <c r="AG20" s="293"/>
      <c r="AH20" s="231"/>
      <c r="AI20" s="304"/>
      <c r="AJ20" s="299"/>
      <c r="AK20" s="294"/>
      <c r="AL20" s="295"/>
      <c r="AM20" s="295"/>
      <c r="AN20" s="295"/>
      <c r="AO20" s="295"/>
      <c r="AP20" s="295"/>
      <c r="AQ20" s="296"/>
      <c r="AR20" s="140" t="s">
        <v>11</v>
      </c>
      <c r="AS20" s="141"/>
      <c r="AT20" s="142" t="s">
        <v>12</v>
      </c>
      <c r="AU20" s="293"/>
      <c r="AV20" s="293"/>
      <c r="AW20" s="293"/>
      <c r="AX20" s="293"/>
    </row>
    <row r="21" spans="1:50" s="154" customFormat="1" ht="39.75" customHeight="1" x14ac:dyDescent="0.15">
      <c r="A21" s="302">
        <v>8</v>
      </c>
      <c r="B21" s="298" t="str">
        <f t="shared" ref="B21" si="36">IFERROR(DATE($A$3,$F$3,A21),"")</f>
        <v/>
      </c>
      <c r="C21" s="289"/>
      <c r="D21" s="290"/>
      <c r="E21" s="290"/>
      <c r="F21" s="290"/>
      <c r="G21" s="290"/>
      <c r="H21" s="290"/>
      <c r="I21" s="291"/>
      <c r="J21" s="136"/>
      <c r="K21" s="137" t="s">
        <v>0</v>
      </c>
      <c r="L21" s="138"/>
      <c r="M21" s="292" t="str">
        <f t="shared" ref="M21" si="37">IF(AND(J21="",L21=""),"",IFERROR(L21-J21-K22,""))</f>
        <v/>
      </c>
      <c r="N21" s="292" t="str">
        <f>IF(M21="","",IF(M21&gt;TIME(8,0,0),M21-TIME(8,0,0),0))</f>
        <v/>
      </c>
      <c r="O21" s="292" t="str">
        <f>IF(M21="","",IF(OR(AND(J21&gt;=$AZ$1,J21&lt;=$AZ$2),AND(L21&gt;=$AZ$1,L21&lt;=$AZ$2)),MIN(L21,MIN(L21,$AZ$2)-MAX(J21,$AZ$1)),TIME(0,0,0)))</f>
        <v/>
      </c>
      <c r="P21" s="292" t="str">
        <f>IF(M21="","",MIN(N21:O22))</f>
        <v/>
      </c>
      <c r="Q21" s="143"/>
      <c r="R21" s="302">
        <v>18</v>
      </c>
      <c r="S21" s="298" t="str">
        <f t="shared" ref="S21" si="38">IFERROR(DATE($A$3,$F$3,R21),"")</f>
        <v/>
      </c>
      <c r="T21" s="289"/>
      <c r="U21" s="290"/>
      <c r="V21" s="290"/>
      <c r="W21" s="290"/>
      <c r="X21" s="290"/>
      <c r="Y21" s="290"/>
      <c r="Z21" s="291"/>
      <c r="AA21" s="136"/>
      <c r="AB21" s="137" t="s">
        <v>0</v>
      </c>
      <c r="AC21" s="138"/>
      <c r="AD21" s="292" t="str">
        <f t="shared" ref="AD21" si="39">IF(AND(AA21="",AC21=""),"",IFERROR(AC21-AA21-AB22,""))</f>
        <v/>
      </c>
      <c r="AE21" s="292" t="str">
        <f>IF(AD21="","",IF(AD21&gt;TIME(8,0,0),AD21-TIME(8,0,0),0))</f>
        <v/>
      </c>
      <c r="AF21" s="292" t="str">
        <f>IF(AD21="","",IF(OR(AND(AA21&gt;=$AZ$1,AA21&lt;=$AZ$2),AND(AC21&gt;=$AZ$1,AC21&lt;=$AZ$2)),MIN(AC21,MIN(AC21,$AZ$2)-MAX(AA21,$AZ$1)),TIME(0,0,0)))</f>
        <v/>
      </c>
      <c r="AG21" s="292" t="str">
        <f>IF(AD21="","",MIN(AE21:AF22))</f>
        <v/>
      </c>
      <c r="AH21" s="231"/>
      <c r="AI21" s="302">
        <v>28</v>
      </c>
      <c r="AJ21" s="298" t="str">
        <f t="shared" ref="AJ21" si="40">IFERROR(DATE($A$3,$F$3,AI21),"")</f>
        <v/>
      </c>
      <c r="AK21" s="289"/>
      <c r="AL21" s="290"/>
      <c r="AM21" s="290"/>
      <c r="AN21" s="290"/>
      <c r="AO21" s="290"/>
      <c r="AP21" s="290"/>
      <c r="AQ21" s="291"/>
      <c r="AR21" s="136"/>
      <c r="AS21" s="137" t="s">
        <v>0</v>
      </c>
      <c r="AT21" s="138"/>
      <c r="AU21" s="292" t="str">
        <f t="shared" ref="AU21" si="41">IF(AND(AR21="",AT21=""),"",IFERROR(AT21-AR21-AS22,""))</f>
        <v/>
      </c>
      <c r="AV21" s="292" t="str">
        <f>IF(AU21="","",IF(AU21&gt;TIME(8,0,0),AU21-TIME(8,0,0),0))</f>
        <v/>
      </c>
      <c r="AW21" s="292" t="str">
        <f>IF(AU21="","",IF(OR(AND(AR21&gt;=$AZ$1,AR21&lt;=$AZ$2),AND(AT21&gt;=$AZ$1,AT21&lt;=$AZ$2)),MIN(AT21,MIN(AT21,$AZ$2)-MAX(AR21,$AZ$1)),TIME(0,0,0)))</f>
        <v/>
      </c>
      <c r="AX21" s="292" t="str">
        <f>IF(AU21="","",MIN(AV21:AW22))</f>
        <v/>
      </c>
    </row>
    <row r="22" spans="1:50" s="154" customFormat="1" ht="13.5" x14ac:dyDescent="0.15">
      <c r="A22" s="304"/>
      <c r="B22" s="299"/>
      <c r="C22" s="294"/>
      <c r="D22" s="295"/>
      <c r="E22" s="295"/>
      <c r="F22" s="295"/>
      <c r="G22" s="295"/>
      <c r="H22" s="295"/>
      <c r="I22" s="296"/>
      <c r="J22" s="140" t="s">
        <v>11</v>
      </c>
      <c r="K22" s="141"/>
      <c r="L22" s="142" t="s">
        <v>12</v>
      </c>
      <c r="M22" s="293"/>
      <c r="N22" s="293"/>
      <c r="O22" s="293"/>
      <c r="P22" s="293"/>
      <c r="Q22" s="143"/>
      <c r="R22" s="304"/>
      <c r="S22" s="299"/>
      <c r="T22" s="294"/>
      <c r="U22" s="295"/>
      <c r="V22" s="295"/>
      <c r="W22" s="295"/>
      <c r="X22" s="295"/>
      <c r="Y22" s="295"/>
      <c r="Z22" s="296"/>
      <c r="AA22" s="140" t="s">
        <v>11</v>
      </c>
      <c r="AB22" s="141"/>
      <c r="AC22" s="142" t="s">
        <v>12</v>
      </c>
      <c r="AD22" s="293"/>
      <c r="AE22" s="293"/>
      <c r="AF22" s="293"/>
      <c r="AG22" s="293"/>
      <c r="AH22" s="231"/>
      <c r="AI22" s="304"/>
      <c r="AJ22" s="299"/>
      <c r="AK22" s="294"/>
      <c r="AL22" s="295"/>
      <c r="AM22" s="295"/>
      <c r="AN22" s="295"/>
      <c r="AO22" s="295"/>
      <c r="AP22" s="295"/>
      <c r="AQ22" s="296"/>
      <c r="AR22" s="140" t="s">
        <v>11</v>
      </c>
      <c r="AS22" s="141"/>
      <c r="AT22" s="142" t="s">
        <v>12</v>
      </c>
      <c r="AU22" s="293"/>
      <c r="AV22" s="293"/>
      <c r="AW22" s="293"/>
      <c r="AX22" s="293"/>
    </row>
    <row r="23" spans="1:50" s="154" customFormat="1" ht="39.75" customHeight="1" x14ac:dyDescent="0.15">
      <c r="A23" s="302">
        <v>9</v>
      </c>
      <c r="B23" s="298" t="str">
        <f t="shared" ref="B23" si="42">IFERROR(DATE($A$3,$F$3,A23),"")</f>
        <v/>
      </c>
      <c r="C23" s="289"/>
      <c r="D23" s="290"/>
      <c r="E23" s="290"/>
      <c r="F23" s="290"/>
      <c r="G23" s="290"/>
      <c r="H23" s="290"/>
      <c r="I23" s="291"/>
      <c r="J23" s="136"/>
      <c r="K23" s="137" t="s">
        <v>0</v>
      </c>
      <c r="L23" s="138"/>
      <c r="M23" s="292" t="str">
        <f t="shared" ref="M23" si="43">IF(AND(J23="",L23=""),"",IFERROR(L23-J23-K24,""))</f>
        <v/>
      </c>
      <c r="N23" s="292" t="str">
        <f>IF(M23="","",IF(M23&gt;TIME(8,0,0),M23-TIME(8,0,0),0))</f>
        <v/>
      </c>
      <c r="O23" s="292" t="str">
        <f>IF(M23="","",IF(OR(AND(J23&gt;=$AZ$1,J23&lt;=$AZ$2),AND(L23&gt;=$AZ$1,L23&lt;=$AZ$2)),MIN(L23,MIN(L23,$AZ$2)-MAX(J23,$AZ$1)),TIME(0,0,0)))</f>
        <v/>
      </c>
      <c r="P23" s="292" t="str">
        <f>IF(M23="","",MIN(N23:O24))</f>
        <v/>
      </c>
      <c r="Q23" s="143"/>
      <c r="R23" s="302">
        <v>19</v>
      </c>
      <c r="S23" s="298" t="str">
        <f t="shared" ref="S23" si="44">IFERROR(DATE($A$3,$F$3,R23),"")</f>
        <v/>
      </c>
      <c r="T23" s="289"/>
      <c r="U23" s="290"/>
      <c r="V23" s="290"/>
      <c r="W23" s="290"/>
      <c r="X23" s="290"/>
      <c r="Y23" s="290"/>
      <c r="Z23" s="291"/>
      <c r="AA23" s="136"/>
      <c r="AB23" s="137" t="s">
        <v>0</v>
      </c>
      <c r="AC23" s="138"/>
      <c r="AD23" s="292" t="str">
        <f t="shared" ref="AD23" si="45">IF(AND(AA23="",AC23=""),"",IFERROR(AC23-AA23-AB24,""))</f>
        <v/>
      </c>
      <c r="AE23" s="292" t="str">
        <f>IF(AD23="","",IF(AD23&gt;TIME(8,0,0),AD23-TIME(8,0,0),0))</f>
        <v/>
      </c>
      <c r="AF23" s="292" t="str">
        <f>IF(AD23="","",IF(OR(AND(AA23&gt;=$AZ$1,AA23&lt;=$AZ$2),AND(AC23&gt;=$AZ$1,AC23&lt;=$AZ$2)),MIN(AC23,MIN(AC23,$AZ$2)-MAX(AA23,$AZ$1)),TIME(0,0,0)))</f>
        <v/>
      </c>
      <c r="AG23" s="292" t="str">
        <f>IF(AD23="","",MIN(AE23:AF24))</f>
        <v/>
      </c>
      <c r="AH23" s="231"/>
      <c r="AI23" s="302">
        <v>29</v>
      </c>
      <c r="AJ23" s="298" t="str">
        <f t="shared" ref="AJ23" si="46">IFERROR(DATE($A$3,$F$3,AI23),"")</f>
        <v/>
      </c>
      <c r="AK23" s="289"/>
      <c r="AL23" s="290"/>
      <c r="AM23" s="290"/>
      <c r="AN23" s="290"/>
      <c r="AO23" s="290"/>
      <c r="AP23" s="290"/>
      <c r="AQ23" s="291"/>
      <c r="AR23" s="136"/>
      <c r="AS23" s="137" t="s">
        <v>0</v>
      </c>
      <c r="AT23" s="138"/>
      <c r="AU23" s="292" t="str">
        <f t="shared" ref="AU23" si="47">IF(AND(AR23="",AT23=""),"",IFERROR(AT23-AR23-AS24,""))</f>
        <v/>
      </c>
      <c r="AV23" s="292" t="str">
        <f>IF(AU23="","",IF(AU23&gt;TIME(8,0,0),AU23-TIME(8,0,0),0))</f>
        <v/>
      </c>
      <c r="AW23" s="292" t="str">
        <f>IF(AU23="","",IF(OR(AND(AR23&gt;=$AZ$1,AR23&lt;=$AZ$2),AND(AT23&gt;=$AZ$1,AT23&lt;=$AZ$2)),MIN(AT23,MIN(AT23,$AZ$2)-MAX(AR23,$AZ$1)),TIME(0,0,0)))</f>
        <v/>
      </c>
      <c r="AX23" s="292" t="str">
        <f>IF(AU23="","",MIN(AV23:AW24))</f>
        <v/>
      </c>
    </row>
    <row r="24" spans="1:50" s="154" customFormat="1" ht="13.5" x14ac:dyDescent="0.15">
      <c r="A24" s="304"/>
      <c r="B24" s="299"/>
      <c r="C24" s="294"/>
      <c r="D24" s="295"/>
      <c r="E24" s="295"/>
      <c r="F24" s="295"/>
      <c r="G24" s="295"/>
      <c r="H24" s="295"/>
      <c r="I24" s="296"/>
      <c r="J24" s="140" t="s">
        <v>11</v>
      </c>
      <c r="K24" s="141"/>
      <c r="L24" s="142" t="s">
        <v>12</v>
      </c>
      <c r="M24" s="293"/>
      <c r="N24" s="293"/>
      <c r="O24" s="293"/>
      <c r="P24" s="293"/>
      <c r="Q24" s="143"/>
      <c r="R24" s="304"/>
      <c r="S24" s="299"/>
      <c r="T24" s="294"/>
      <c r="U24" s="295"/>
      <c r="V24" s="295"/>
      <c r="W24" s="295"/>
      <c r="X24" s="295"/>
      <c r="Y24" s="295"/>
      <c r="Z24" s="296"/>
      <c r="AA24" s="140" t="s">
        <v>11</v>
      </c>
      <c r="AB24" s="141"/>
      <c r="AC24" s="142" t="s">
        <v>12</v>
      </c>
      <c r="AD24" s="293"/>
      <c r="AE24" s="293"/>
      <c r="AF24" s="293"/>
      <c r="AG24" s="293"/>
      <c r="AH24" s="231"/>
      <c r="AI24" s="304"/>
      <c r="AJ24" s="299"/>
      <c r="AK24" s="294"/>
      <c r="AL24" s="295"/>
      <c r="AM24" s="295"/>
      <c r="AN24" s="295"/>
      <c r="AO24" s="295"/>
      <c r="AP24" s="295"/>
      <c r="AQ24" s="296"/>
      <c r="AR24" s="140" t="s">
        <v>11</v>
      </c>
      <c r="AS24" s="141"/>
      <c r="AT24" s="142" t="s">
        <v>12</v>
      </c>
      <c r="AU24" s="293"/>
      <c r="AV24" s="293"/>
      <c r="AW24" s="293"/>
      <c r="AX24" s="293"/>
    </row>
    <row r="25" spans="1:50" s="154" customFormat="1" ht="39.75" customHeight="1" x14ac:dyDescent="0.15">
      <c r="A25" s="302">
        <v>10</v>
      </c>
      <c r="B25" s="298" t="str">
        <f t="shared" ref="B25" si="48">IFERROR(DATE($A$3,$F$3,A25),"")</f>
        <v/>
      </c>
      <c r="C25" s="289"/>
      <c r="D25" s="290"/>
      <c r="E25" s="290"/>
      <c r="F25" s="290"/>
      <c r="G25" s="290"/>
      <c r="H25" s="290"/>
      <c r="I25" s="291"/>
      <c r="J25" s="136"/>
      <c r="K25" s="137" t="s">
        <v>0</v>
      </c>
      <c r="L25" s="138"/>
      <c r="M25" s="292" t="str">
        <f t="shared" ref="M25" si="49">IF(AND(J25="",L25=""),"",IFERROR(L25-J25-K26,""))</f>
        <v/>
      </c>
      <c r="N25" s="292" t="str">
        <f>IF(M25="","",IF(M25&gt;TIME(8,0,0),M25-TIME(8,0,0),0))</f>
        <v/>
      </c>
      <c r="O25" s="292" t="str">
        <f>IF(M25="","",IF(OR(AND(J25&gt;=$AZ$1,J25&lt;=$AZ$2),AND(L25&gt;=$AZ$1,L25&lt;=$AZ$2)),MIN(L25,MIN(L25,$AZ$2)-MAX(J25,$AZ$1)),TIME(0,0,0)))</f>
        <v/>
      </c>
      <c r="P25" s="292" t="str">
        <f>IF(M25="","",MIN(N25:O26))</f>
        <v/>
      </c>
      <c r="Q25" s="231"/>
      <c r="R25" s="297">
        <v>20</v>
      </c>
      <c r="S25" s="298" t="str">
        <f t="shared" ref="S25" si="50">IFERROR(DATE($A$3,$F$3,R25),"")</f>
        <v/>
      </c>
      <c r="T25" s="289"/>
      <c r="U25" s="290"/>
      <c r="V25" s="290"/>
      <c r="W25" s="290"/>
      <c r="X25" s="290"/>
      <c r="Y25" s="290"/>
      <c r="Z25" s="291"/>
      <c r="AA25" s="136"/>
      <c r="AB25" s="137" t="s">
        <v>0</v>
      </c>
      <c r="AC25" s="138"/>
      <c r="AD25" s="292" t="str">
        <f t="shared" ref="AD25" si="51">IF(AND(AA25="",AC25=""),"",IFERROR(AC25-AA25-AB26,""))</f>
        <v/>
      </c>
      <c r="AE25" s="292" t="str">
        <f>IF(AD25="","",IF(AD25&gt;TIME(8,0,0),AD25-TIME(8,0,0),0))</f>
        <v/>
      </c>
      <c r="AF25" s="292" t="str">
        <f>IF(AD25="","",IF(OR(AND(AA25&gt;=$AZ$1,AA25&lt;=$AZ$2),AND(AC25&gt;=$AZ$1,AC25&lt;=$AZ$2)),MIN(AC25,MIN(AC25,$AZ$2)-MAX(AA25,$AZ$1)),TIME(0,0,0)))</f>
        <v/>
      </c>
      <c r="AG25" s="292" t="str">
        <f>IF(AD25="","",MIN(AE25:AF26))</f>
        <v/>
      </c>
      <c r="AH25" s="231"/>
      <c r="AI25" s="300">
        <v>30</v>
      </c>
      <c r="AJ25" s="298" t="str">
        <f t="shared" ref="AJ25" si="52">IFERROR(DATE($A$3,$F$3,AI25),"")</f>
        <v/>
      </c>
      <c r="AK25" s="289"/>
      <c r="AL25" s="290"/>
      <c r="AM25" s="290"/>
      <c r="AN25" s="290"/>
      <c r="AO25" s="290"/>
      <c r="AP25" s="290"/>
      <c r="AQ25" s="291"/>
      <c r="AR25" s="136"/>
      <c r="AS25" s="137" t="s">
        <v>0</v>
      </c>
      <c r="AT25" s="138"/>
      <c r="AU25" s="292" t="str">
        <f t="shared" ref="AU25:AU27" si="53">IF(AND(AR25="",AT25=""),"",IFERROR(AT25-AR25-AS26,""))</f>
        <v/>
      </c>
      <c r="AV25" s="292" t="str">
        <f>IF(AU25="","",IF(AU25&gt;TIME(8,0,0),AU25-TIME(8,0,0),0))</f>
        <v/>
      </c>
      <c r="AW25" s="292" t="str">
        <f>IF(AU25="","",IF(OR(AND(AR25&gt;=$AZ$1,AR25&lt;=$AZ$2),AND(AT25&gt;=$AZ$1,AT25&lt;=$AZ$2)),MIN(AT25,MIN(AT25,$AZ$2)-MAX(AR25,$AZ$1)),TIME(0,0,0)))</f>
        <v/>
      </c>
      <c r="AX25" s="292" t="str">
        <f>IF(AU25="","",MIN(AV25:AW26))</f>
        <v/>
      </c>
    </row>
    <row r="26" spans="1:50" s="154" customFormat="1" ht="13.5" x14ac:dyDescent="0.15">
      <c r="A26" s="303"/>
      <c r="B26" s="299"/>
      <c r="C26" s="294"/>
      <c r="D26" s="295"/>
      <c r="E26" s="295"/>
      <c r="F26" s="295"/>
      <c r="G26" s="295"/>
      <c r="H26" s="295"/>
      <c r="I26" s="296"/>
      <c r="J26" s="144" t="s">
        <v>11</v>
      </c>
      <c r="K26" s="145"/>
      <c r="L26" s="146" t="s">
        <v>12</v>
      </c>
      <c r="M26" s="293"/>
      <c r="N26" s="293"/>
      <c r="O26" s="293"/>
      <c r="P26" s="293"/>
      <c r="Q26" s="231"/>
      <c r="R26" s="300"/>
      <c r="S26" s="299"/>
      <c r="T26" s="294"/>
      <c r="U26" s="295"/>
      <c r="V26" s="295"/>
      <c r="W26" s="295"/>
      <c r="X26" s="295"/>
      <c r="Y26" s="295"/>
      <c r="Z26" s="296"/>
      <c r="AA26" s="144" t="s">
        <v>11</v>
      </c>
      <c r="AB26" s="145"/>
      <c r="AC26" s="146" t="s">
        <v>12</v>
      </c>
      <c r="AD26" s="293"/>
      <c r="AE26" s="293"/>
      <c r="AF26" s="293"/>
      <c r="AG26" s="293"/>
      <c r="AH26" s="231"/>
      <c r="AI26" s="301"/>
      <c r="AJ26" s="299"/>
      <c r="AK26" s="294"/>
      <c r="AL26" s="295"/>
      <c r="AM26" s="295"/>
      <c r="AN26" s="295"/>
      <c r="AO26" s="295"/>
      <c r="AP26" s="295"/>
      <c r="AQ26" s="296"/>
      <c r="AR26" s="144" t="s">
        <v>11</v>
      </c>
      <c r="AS26" s="145"/>
      <c r="AT26" s="146" t="s">
        <v>12</v>
      </c>
      <c r="AU26" s="293"/>
      <c r="AV26" s="293"/>
      <c r="AW26" s="293"/>
      <c r="AX26" s="293"/>
    </row>
    <row r="27" spans="1:50" s="154" customFormat="1" ht="39.75" customHeight="1" x14ac:dyDescent="0.15">
      <c r="A27" s="297" t="s">
        <v>121</v>
      </c>
      <c r="B27" s="297"/>
      <c r="C27" s="282"/>
      <c r="D27" s="283"/>
      <c r="E27" s="283"/>
      <c r="F27" s="283"/>
      <c r="G27" s="283"/>
      <c r="H27" s="283"/>
      <c r="I27" s="283"/>
      <c r="J27" s="283"/>
      <c r="K27" s="283"/>
      <c r="L27" s="283"/>
      <c r="M27" s="283"/>
      <c r="N27" s="283"/>
      <c r="O27" s="283"/>
      <c r="P27" s="283"/>
      <c r="Q27" s="101"/>
      <c r="R27" s="297" t="s">
        <v>121</v>
      </c>
      <c r="S27" s="297"/>
      <c r="T27" s="282"/>
      <c r="U27" s="283"/>
      <c r="V27" s="283"/>
      <c r="W27" s="283"/>
      <c r="X27" s="283"/>
      <c r="Y27" s="283"/>
      <c r="Z27" s="283"/>
      <c r="AA27" s="283"/>
      <c r="AB27" s="283"/>
      <c r="AC27" s="283"/>
      <c r="AD27" s="283"/>
      <c r="AE27" s="283"/>
      <c r="AF27" s="283"/>
      <c r="AG27" s="283"/>
      <c r="AH27" s="101"/>
      <c r="AI27" s="297">
        <v>31</v>
      </c>
      <c r="AJ27" s="298" t="str">
        <f t="shared" ref="AJ27" si="54">IFERROR(DATE($A$3,$F$3,AI27),"")</f>
        <v/>
      </c>
      <c r="AK27" s="289"/>
      <c r="AL27" s="290"/>
      <c r="AM27" s="290"/>
      <c r="AN27" s="290"/>
      <c r="AO27" s="290"/>
      <c r="AP27" s="290"/>
      <c r="AQ27" s="291"/>
      <c r="AR27" s="136"/>
      <c r="AS27" s="137" t="s">
        <v>0</v>
      </c>
      <c r="AT27" s="138"/>
      <c r="AU27" s="292" t="str">
        <f t="shared" si="53"/>
        <v/>
      </c>
      <c r="AV27" s="292" t="str">
        <f>IF(AU27="","",IF(AU27&gt;TIME(8,0,0),AU27-TIME(8,0,0),0))</f>
        <v/>
      </c>
      <c r="AW27" s="292" t="str">
        <f>IF(AU27="","",IF(OR(AND(AR27&gt;=$AZ$1,AR27&lt;=$AZ$2),AND(AT27&gt;=$AZ$1,AT27&lt;=$AZ$2)),MIN(AT27,MIN(AT27,$AZ$2)-MAX(AR27,$AZ$1)),TIME(0,0,0)))</f>
        <v/>
      </c>
      <c r="AX27" s="292" t="str">
        <f>IF(AU27="","",MIN(AV27:AW28))</f>
        <v/>
      </c>
    </row>
    <row r="28" spans="1:50" s="154" customFormat="1" ht="13.5" x14ac:dyDescent="0.15">
      <c r="A28" s="128"/>
      <c r="M28" s="231"/>
      <c r="N28" s="231"/>
      <c r="O28" s="231"/>
      <c r="P28" s="231"/>
      <c r="R28" s="155"/>
      <c r="S28" s="155"/>
      <c r="T28" s="230"/>
      <c r="U28" s="155"/>
      <c r="V28" s="230"/>
      <c r="W28" s="155"/>
      <c r="X28" s="230"/>
      <c r="Y28" s="155"/>
      <c r="Z28" s="153"/>
      <c r="AA28" s="125"/>
      <c r="AB28" s="147"/>
      <c r="AC28" s="125"/>
      <c r="AD28" s="125"/>
      <c r="AE28" s="231"/>
      <c r="AF28" s="231"/>
      <c r="AG28" s="231"/>
      <c r="AH28" s="231"/>
      <c r="AI28" s="297"/>
      <c r="AJ28" s="299"/>
      <c r="AK28" s="294"/>
      <c r="AL28" s="295"/>
      <c r="AM28" s="295"/>
      <c r="AN28" s="295"/>
      <c r="AO28" s="295"/>
      <c r="AP28" s="295"/>
      <c r="AQ28" s="296"/>
      <c r="AR28" s="144" t="s">
        <v>11</v>
      </c>
      <c r="AS28" s="145"/>
      <c r="AT28" s="146" t="s">
        <v>12</v>
      </c>
      <c r="AU28" s="293"/>
      <c r="AV28" s="293"/>
      <c r="AW28" s="293"/>
      <c r="AX28" s="293"/>
    </row>
    <row r="29" spans="1:50" s="154" customFormat="1" ht="30" customHeight="1" x14ac:dyDescent="0.15">
      <c r="A29" s="128"/>
      <c r="C29" s="178" t="s">
        <v>156</v>
      </c>
      <c r="D29" s="179"/>
      <c r="E29" s="179"/>
      <c r="F29" s="179"/>
      <c r="G29" s="179"/>
      <c r="H29" s="179"/>
      <c r="I29" s="179"/>
      <c r="J29" s="179"/>
      <c r="K29" s="179"/>
      <c r="L29" s="179"/>
      <c r="M29" s="231"/>
      <c r="N29" s="231"/>
      <c r="O29" s="231"/>
      <c r="P29" s="231"/>
      <c r="AB29" s="4"/>
      <c r="AE29" s="231"/>
      <c r="AF29" s="231"/>
      <c r="AG29" s="231"/>
      <c r="AH29" s="387"/>
      <c r="AI29" s="302" t="s">
        <v>10</v>
      </c>
      <c r="AJ29" s="316"/>
      <c r="AK29" s="368">
        <v>1000</v>
      </c>
      <c r="AL29" s="369"/>
      <c r="AM29" s="369"/>
      <c r="AN29" s="369"/>
      <c r="AO29" s="369"/>
      <c r="AP29" s="369"/>
      <c r="AQ29" s="371" t="s">
        <v>1</v>
      </c>
      <c r="AR29" s="373" t="s">
        <v>2</v>
      </c>
      <c r="AS29" s="375" t="s">
        <v>161</v>
      </c>
      <c r="AT29" s="375"/>
      <c r="AU29" s="200">
        <f>SUM(M7:M26,AD7:AD26,AU7:AU28)</f>
        <v>0</v>
      </c>
      <c r="AV29" s="180">
        <f>SUM(N7:N26,AE7:AE26,AV7:AV28)</f>
        <v>0</v>
      </c>
      <c r="AW29" s="180">
        <f>SUM(O7:O26,AF7:AF26,AW7:AW28)</f>
        <v>0</v>
      </c>
      <c r="AX29" s="180">
        <f>SUM(P7:P26,AG7:AG26,AX7:AX28)</f>
        <v>0</v>
      </c>
    </row>
    <row r="30" spans="1:50" s="154" customFormat="1" ht="30" customHeight="1" x14ac:dyDescent="0.15">
      <c r="A30" s="128"/>
      <c r="C30" s="285"/>
      <c r="D30" s="285"/>
      <c r="E30" s="285"/>
      <c r="F30" s="285"/>
      <c r="G30" s="154" t="s">
        <v>3</v>
      </c>
      <c r="H30" s="286"/>
      <c r="I30" s="287"/>
      <c r="J30" s="154" t="s">
        <v>9</v>
      </c>
      <c r="K30" s="285"/>
      <c r="L30" s="285"/>
      <c r="M30" s="5" t="s">
        <v>5</v>
      </c>
      <c r="N30" s="231"/>
      <c r="O30" s="231"/>
      <c r="P30" s="231"/>
      <c r="Q30" s="148"/>
      <c r="R30" s="168" t="s">
        <v>163</v>
      </c>
      <c r="S30" s="148"/>
      <c r="T30" s="148"/>
      <c r="U30" s="148"/>
      <c r="V30" s="148"/>
      <c r="W30" s="148"/>
      <c r="X30" s="130"/>
      <c r="Y30" s="130"/>
      <c r="Z30" s="130"/>
      <c r="AA30" s="130"/>
      <c r="AB30" s="130"/>
      <c r="AC30" s="130"/>
      <c r="AD30" s="130"/>
      <c r="AE30" s="149"/>
      <c r="AF30" s="149"/>
      <c r="AG30" s="149"/>
      <c r="AH30" s="388"/>
      <c r="AI30" s="304"/>
      <c r="AJ30" s="389"/>
      <c r="AK30" s="370"/>
      <c r="AL30" s="280"/>
      <c r="AM30" s="280"/>
      <c r="AN30" s="280"/>
      <c r="AO30" s="280"/>
      <c r="AP30" s="280"/>
      <c r="AQ30" s="372"/>
      <c r="AR30" s="374"/>
      <c r="AS30" s="375" t="s">
        <v>162</v>
      </c>
      <c r="AT30" s="375"/>
      <c r="AU30" s="201">
        <f>IF(MINUTE(AU29)&gt;=30,CEILING(AU29,"1:00"),FLOOR(AU29,"1:00"))</f>
        <v>0</v>
      </c>
      <c r="AV30" s="185">
        <f>IF(MINUTE(AV29)&gt;=30,CEILING(AV29,"1:00"),FLOOR(AV29,"1:00"))</f>
        <v>0</v>
      </c>
      <c r="AW30" s="185">
        <f>IF(MINUTE(AW29)&gt;=30,CEILING(AW29,"1:00"),FLOOR(AW29,"1:00"))</f>
        <v>0</v>
      </c>
      <c r="AX30" s="185">
        <f>IF(MINUTE(AX29)&gt;=30,CEILING(AX29,"1:00"),FLOOR(AX29,"1:00"))</f>
        <v>0</v>
      </c>
    </row>
    <row r="31" spans="1:50" ht="30" customHeight="1" x14ac:dyDescent="0.15">
      <c r="A31" s="227"/>
      <c r="B31" s="230"/>
      <c r="C31" s="321" t="s">
        <v>140</v>
      </c>
      <c r="D31" s="321"/>
      <c r="E31" s="321"/>
      <c r="F31" s="321"/>
      <c r="G31" s="321"/>
      <c r="H31" s="321"/>
      <c r="I31" s="364"/>
      <c r="J31" s="364"/>
      <c r="K31" s="364"/>
      <c r="L31" s="363" t="str">
        <f>IF(I31&lt;&gt;"","印","")</f>
        <v/>
      </c>
      <c r="M31" s="363"/>
      <c r="O31" s="130"/>
      <c r="P31" s="130"/>
      <c r="Q31" s="148"/>
      <c r="R31" s="394"/>
      <c r="S31" s="394"/>
      <c r="T31" s="394"/>
      <c r="U31" s="394"/>
      <c r="V31" s="394"/>
      <c r="W31" s="394"/>
      <c r="X31" s="394"/>
      <c r="Y31" s="394"/>
      <c r="Z31" s="394"/>
      <c r="AA31" s="394"/>
      <c r="AB31" s="394"/>
      <c r="AC31" s="394"/>
      <c r="AD31" s="394"/>
      <c r="AE31" s="166"/>
      <c r="AF31" s="228"/>
      <c r="AG31" s="228"/>
      <c r="AH31" s="273"/>
      <c r="AI31" s="361" t="s">
        <v>120</v>
      </c>
      <c r="AJ31" s="263"/>
      <c r="AK31" s="384"/>
      <c r="AL31" s="385"/>
      <c r="AM31" s="385"/>
      <c r="AN31" s="385"/>
      <c r="AO31" s="385"/>
      <c r="AP31" s="385"/>
      <c r="AQ31" s="371" t="s">
        <v>1</v>
      </c>
      <c r="AR31" s="390" t="s">
        <v>121</v>
      </c>
      <c r="AS31" s="361"/>
      <c r="AT31" s="263"/>
      <c r="AU31" s="264"/>
      <c r="AV31" s="361"/>
      <c r="AW31" s="263"/>
      <c r="AX31" s="264"/>
    </row>
    <row r="32" spans="1:50" ht="8.25" customHeight="1" x14ac:dyDescent="0.15">
      <c r="A32" s="227"/>
      <c r="B32" s="230"/>
      <c r="C32" s="154"/>
      <c r="D32" s="230"/>
      <c r="E32" s="148"/>
      <c r="F32" s="148"/>
      <c r="G32" s="148"/>
      <c r="H32" s="148"/>
      <c r="I32" s="154"/>
      <c r="J32" s="165"/>
      <c r="K32" s="4"/>
      <c r="L32" s="165"/>
      <c r="M32" s="165"/>
      <c r="N32" s="109"/>
      <c r="O32" s="109"/>
      <c r="P32" s="109"/>
      <c r="Q32" s="109"/>
      <c r="R32" s="109"/>
      <c r="S32" s="109"/>
      <c r="T32" s="109"/>
      <c r="U32" s="109"/>
      <c r="V32" s="109"/>
      <c r="W32" s="109"/>
      <c r="X32" s="109"/>
      <c r="Y32" s="109"/>
      <c r="Z32" s="109"/>
      <c r="AA32" s="109"/>
      <c r="AB32" s="110"/>
      <c r="AC32" s="109"/>
      <c r="AD32" s="109"/>
      <c r="AE32" s="109"/>
      <c r="AF32" s="109"/>
      <c r="AG32" s="109"/>
      <c r="AH32" s="273"/>
      <c r="AI32" s="362"/>
      <c r="AJ32" s="265"/>
      <c r="AK32" s="386"/>
      <c r="AL32" s="270"/>
      <c r="AM32" s="270"/>
      <c r="AN32" s="270"/>
      <c r="AO32" s="270"/>
      <c r="AP32" s="270"/>
      <c r="AQ32" s="372"/>
      <c r="AR32" s="391"/>
      <c r="AS32" s="362"/>
      <c r="AT32" s="265"/>
      <c r="AU32" s="266"/>
      <c r="AV32" s="362"/>
      <c r="AW32" s="265"/>
      <c r="AX32" s="266"/>
    </row>
    <row r="33" spans="1:52" ht="30" customHeight="1" x14ac:dyDescent="0.15">
      <c r="A33" s="227"/>
      <c r="B33" s="230"/>
      <c r="C33" s="321" t="s">
        <v>141</v>
      </c>
      <c r="D33" s="321"/>
      <c r="E33" s="321"/>
      <c r="F33" s="321"/>
      <c r="G33" s="321"/>
      <c r="H33" s="321"/>
      <c r="I33" s="365"/>
      <c r="J33" s="365"/>
      <c r="K33" s="365"/>
      <c r="L33" s="363" t="str">
        <f>IF(I33&lt;&gt;"","印","")</f>
        <v/>
      </c>
      <c r="M33" s="363"/>
      <c r="O33" s="109"/>
      <c r="P33" s="109"/>
      <c r="Q33" s="109"/>
      <c r="R33" s="109"/>
      <c r="S33" s="109"/>
      <c r="T33" s="109"/>
      <c r="U33" s="109"/>
      <c r="V33" s="109"/>
      <c r="W33" s="109"/>
      <c r="X33" s="109"/>
      <c r="Y33" s="109"/>
      <c r="Z33" s="109"/>
      <c r="AA33" s="109"/>
      <c r="AB33" s="110"/>
      <c r="AC33" s="109"/>
      <c r="AD33" s="109"/>
      <c r="AE33" s="109"/>
      <c r="AF33" s="109"/>
      <c r="AG33" s="109"/>
      <c r="AH33" s="229"/>
      <c r="AI33" s="229"/>
      <c r="AJ33" s="229"/>
      <c r="AK33" s="159"/>
      <c r="AL33" s="159"/>
      <c r="AM33" s="159"/>
      <c r="AN33" s="159"/>
      <c r="AO33" s="159"/>
      <c r="AP33" s="159"/>
      <c r="AQ33" s="126"/>
      <c r="AR33" s="229"/>
      <c r="AS33" s="229"/>
      <c r="AT33" s="229"/>
      <c r="AU33" s="235"/>
      <c r="AV33" s="229"/>
      <c r="AW33" s="229"/>
      <c r="AX33" s="235"/>
    </row>
    <row r="34" spans="1:52" ht="8.25" customHeight="1" x14ac:dyDescent="0.15">
      <c r="A34" s="226"/>
      <c r="B34" s="189"/>
      <c r="C34" s="102"/>
      <c r="D34" s="189"/>
      <c r="E34" s="103"/>
      <c r="F34" s="103"/>
      <c r="G34" s="103"/>
      <c r="H34" s="103"/>
      <c r="I34" s="102"/>
      <c r="J34" s="102"/>
      <c r="K34" s="104"/>
      <c r="L34" s="102"/>
      <c r="M34" s="102"/>
      <c r="N34" s="105"/>
      <c r="O34" s="105"/>
      <c r="P34" s="105"/>
      <c r="Q34" s="105"/>
      <c r="R34" s="105"/>
      <c r="S34" s="105"/>
      <c r="T34" s="105"/>
      <c r="U34" s="105"/>
      <c r="V34" s="105"/>
      <c r="W34" s="105"/>
      <c r="X34" s="105"/>
      <c r="Y34" s="105"/>
      <c r="Z34" s="105"/>
      <c r="AA34" s="105"/>
      <c r="AB34" s="106"/>
      <c r="AC34" s="105"/>
      <c r="AD34" s="105"/>
      <c r="AE34" s="105"/>
      <c r="AF34" s="105"/>
      <c r="AG34" s="105"/>
      <c r="AH34" s="236"/>
      <c r="AI34" s="236"/>
      <c r="AJ34" s="236"/>
      <c r="AK34" s="152"/>
      <c r="AL34" s="152"/>
      <c r="AM34" s="152"/>
      <c r="AN34" s="152"/>
      <c r="AO34" s="152"/>
      <c r="AP34" s="152"/>
      <c r="AQ34" s="162"/>
      <c r="AR34" s="236"/>
      <c r="AS34" s="236"/>
      <c r="AT34" s="236"/>
      <c r="AU34" s="237"/>
      <c r="AV34" s="236"/>
      <c r="AW34" s="236"/>
      <c r="AX34" s="237"/>
    </row>
    <row r="35" spans="1:52" ht="13.5" x14ac:dyDescent="0.15">
      <c r="A35" s="169" t="s">
        <v>122</v>
      </c>
      <c r="B35" s="170"/>
      <c r="C35" s="171"/>
      <c r="D35" s="170"/>
      <c r="E35" s="172"/>
      <c r="F35" s="172"/>
      <c r="G35" s="103"/>
      <c r="H35" s="103"/>
      <c r="I35" s="102"/>
      <c r="J35" s="102"/>
      <c r="K35" s="104"/>
      <c r="L35" s="102"/>
      <c r="M35" s="102"/>
      <c r="N35" s="109"/>
      <c r="O35" s="109"/>
      <c r="P35" s="107"/>
      <c r="Q35" s="107"/>
      <c r="R35" s="107"/>
      <c r="S35" s="107"/>
      <c r="T35" s="107"/>
      <c r="U35" s="107"/>
      <c r="V35" s="107"/>
      <c r="W35" s="107"/>
      <c r="X35" s="107"/>
      <c r="Y35" s="107"/>
      <c r="Z35" s="107"/>
      <c r="AA35" s="107"/>
      <c r="AB35" s="160"/>
      <c r="AC35" s="107"/>
      <c r="AD35" s="107"/>
      <c r="AE35" s="107"/>
      <c r="AF35" s="107"/>
      <c r="AG35" s="107"/>
      <c r="AH35" s="234"/>
      <c r="AI35" s="234"/>
      <c r="AJ35" s="234"/>
      <c r="AK35" s="161"/>
      <c r="AL35" s="161"/>
      <c r="AM35" s="161"/>
      <c r="AN35" s="161"/>
      <c r="AO35" s="161"/>
      <c r="AP35" s="161"/>
      <c r="AQ35" s="126"/>
      <c r="AR35" s="234"/>
      <c r="AS35" s="234"/>
      <c r="AT35" s="234"/>
      <c r="AU35" s="235"/>
      <c r="AV35" s="234"/>
      <c r="AW35" s="234"/>
      <c r="AX35" s="235"/>
    </row>
    <row r="36" spans="1:52" ht="13.5" x14ac:dyDescent="0.15">
      <c r="A36" s="392" t="s">
        <v>114</v>
      </c>
      <c r="B36" s="392"/>
      <c r="C36" s="392"/>
      <c r="D36" s="392"/>
      <c r="E36" s="392"/>
      <c r="F36" s="392"/>
      <c r="G36" s="393">
        <f>IF(MINUTE(AU30-MAX(AV30:AW30))&gt;0,ROUNDUP(AK29*(60*HOUR(AU30-MAX(AV30:AW30))+MINUTE(AU30-MAX(AV30:AW30)))/60,0),ROUNDUP(AK29*(VALUE(AU30-MAX(AV30:AW30))*24),0))</f>
        <v>0</v>
      </c>
      <c r="H36" s="393"/>
      <c r="I36" s="393"/>
      <c r="J36" s="174" t="s">
        <v>116</v>
      </c>
      <c r="K36" s="393"/>
      <c r="L36" s="393"/>
      <c r="M36" s="393"/>
      <c r="N36" s="202"/>
      <c r="O36" s="202"/>
      <c r="P36" s="202"/>
      <c r="Q36" s="202"/>
      <c r="R36" s="202"/>
      <c r="S36" s="202"/>
      <c r="T36" s="202"/>
      <c r="U36" s="202"/>
      <c r="V36" s="202"/>
      <c r="W36" s="109"/>
      <c r="X36" s="109"/>
      <c r="Y36" s="109"/>
      <c r="Z36" s="109"/>
      <c r="AA36" s="109"/>
      <c r="AB36" s="110"/>
      <c r="AC36" s="109"/>
      <c r="AD36" s="109"/>
      <c r="AE36" s="109"/>
      <c r="AF36" s="109"/>
      <c r="AG36" s="109"/>
      <c r="AH36" s="229"/>
      <c r="AI36" s="229"/>
      <c r="AJ36" s="229"/>
      <c r="AK36" s="229"/>
      <c r="AL36" s="96"/>
      <c r="AM36" s="96"/>
      <c r="AN36" s="96"/>
      <c r="AO36" s="96"/>
      <c r="AP36" s="96"/>
      <c r="AQ36" s="96"/>
      <c r="AR36" s="96"/>
      <c r="AS36" s="96"/>
      <c r="AT36" s="96"/>
      <c r="AU36" s="194"/>
      <c r="AV36" s="96"/>
      <c r="AW36" s="96"/>
      <c r="AX36" s="111"/>
    </row>
    <row r="37" spans="1:52" ht="13.5" x14ac:dyDescent="0.15">
      <c r="A37" s="383" t="s">
        <v>113</v>
      </c>
      <c r="B37" s="383"/>
      <c r="C37" s="383"/>
      <c r="D37" s="383"/>
      <c r="E37" s="383"/>
      <c r="F37" s="383"/>
      <c r="G37" s="378">
        <f>IF(MINUTE(AV30-MIN(AW30:AX30))&gt;0,ROUNDUP(1.25*AK29*(60*HOUR(AV30-MIN(AW30:AX30))+MINUTE(AV30-MIN(AW30:AX30)))/60,0),ROUNDUP(1.25*AK29*HOUR(AV30-MIN(AW30:AX30)),0))</f>
        <v>0</v>
      </c>
      <c r="H37" s="378"/>
      <c r="I37" s="378"/>
      <c r="J37" s="175" t="s">
        <v>117</v>
      </c>
      <c r="K37" s="378">
        <f>G40+K36</f>
        <v>0</v>
      </c>
      <c r="L37" s="378"/>
      <c r="M37" s="378"/>
      <c r="N37" s="230"/>
      <c r="O37" s="230"/>
      <c r="P37" s="108"/>
      <c r="Q37" s="109"/>
      <c r="R37" s="109"/>
      <c r="S37" s="109"/>
      <c r="T37" s="109"/>
      <c r="U37" s="109"/>
      <c r="V37" s="109"/>
      <c r="W37" s="109"/>
      <c r="X37" s="109"/>
      <c r="Y37" s="109"/>
      <c r="Z37" s="109"/>
      <c r="AA37" s="109"/>
      <c r="AB37" s="110"/>
      <c r="AC37" s="109"/>
      <c r="AD37" s="109"/>
      <c r="AE37" s="109"/>
      <c r="AF37" s="109"/>
      <c r="AG37" s="109"/>
      <c r="AH37" s="229"/>
      <c r="AI37" s="229"/>
      <c r="AJ37" s="229"/>
      <c r="AK37" s="229"/>
      <c r="AL37" s="96"/>
      <c r="AM37" s="96"/>
      <c r="AN37" s="96"/>
      <c r="AO37" s="96"/>
      <c r="AP37" s="96"/>
      <c r="AQ37" s="96"/>
      <c r="AR37" s="96"/>
      <c r="AS37" s="96"/>
      <c r="AT37" s="96"/>
      <c r="AU37" s="194"/>
      <c r="AV37" s="96"/>
      <c r="AW37" s="96"/>
      <c r="AX37" s="111"/>
    </row>
    <row r="38" spans="1:52" ht="18" x14ac:dyDescent="0.15">
      <c r="A38" s="377" t="s">
        <v>112</v>
      </c>
      <c r="B38" s="377"/>
      <c r="C38" s="377"/>
      <c r="D38" s="377"/>
      <c r="E38" s="377"/>
      <c r="F38" s="377"/>
      <c r="G38" s="378">
        <f>IF(MINUTE(AW30-MIN(AV30,AX30))&gt;0,ROUNDUP(1.25*AK29*(60*HOUR(AW30-MIN(AV30,AX30))+MINUTE(AW30-MIN(AV30,AX30)))/60,0),ROUNDUP(1.25*AK29*HOUR(AW30-MIN(AV30,AX30)),0))</f>
        <v>0</v>
      </c>
      <c r="H38" s="378"/>
      <c r="I38" s="378"/>
      <c r="J38" s="176" t="s">
        <v>143</v>
      </c>
      <c r="K38" s="379">
        <f>IF(G40&lt;88000,ROUNDDOWN(G40*3.063%,0),SUMPRODUCT(('月額表（削除しないでください。）'!$B$10:$B$302&lt;=G40)*('月額表（削除しないでください。）'!$C$10:$C$302&gt;G40)*'月額表（削除しないでください。）'!$L$10:$L$302))</f>
        <v>0</v>
      </c>
      <c r="L38" s="380"/>
      <c r="M38" s="203">
        <f>ROUNDDOWN(K37*10.21%,0)</f>
        <v>0</v>
      </c>
      <c r="N38" s="108"/>
      <c r="O38" s="112"/>
      <c r="P38" s="112"/>
      <c r="Q38" s="109"/>
      <c r="R38" s="109"/>
      <c r="S38" s="109"/>
      <c r="T38" s="109"/>
      <c r="U38" s="109"/>
      <c r="V38" s="109"/>
      <c r="W38" s="109"/>
      <c r="X38" s="109"/>
      <c r="Y38" s="109"/>
      <c r="Z38" s="109"/>
      <c r="AA38" s="109"/>
      <c r="AB38" s="110"/>
      <c r="AC38" s="109"/>
      <c r="AD38" s="109"/>
      <c r="AE38" s="109"/>
      <c r="AF38" s="109"/>
      <c r="AG38" s="109"/>
      <c r="AH38" s="229"/>
      <c r="AI38" s="229"/>
      <c r="AJ38" s="229"/>
      <c r="AK38" s="229"/>
      <c r="AL38" s="96"/>
      <c r="AM38" s="96"/>
      <c r="AN38" s="96"/>
      <c r="AO38" s="96"/>
      <c r="AP38" s="96"/>
      <c r="AQ38" s="96"/>
      <c r="AR38" s="96"/>
      <c r="AS38" s="96"/>
      <c r="AT38" s="96"/>
      <c r="AU38" s="194"/>
      <c r="AV38" s="96"/>
      <c r="AW38" s="96"/>
      <c r="AX38" s="111"/>
    </row>
    <row r="39" spans="1:52" ht="18" x14ac:dyDescent="0.15">
      <c r="A39" s="377" t="s">
        <v>115</v>
      </c>
      <c r="B39" s="377"/>
      <c r="C39" s="377"/>
      <c r="D39" s="377"/>
      <c r="E39" s="377"/>
      <c r="F39" s="377"/>
      <c r="G39" s="378">
        <f>IF(MINUTE(AX30)&gt;0,ROUNDUP(1.5*AK29*(60*HOUR(AX30)+MINUTE(AX30))/60,0),ROUNDUP(1.5*AK29*HOUR(AX30),0))</f>
        <v>0</v>
      </c>
      <c r="H39" s="378"/>
      <c r="I39" s="378"/>
      <c r="J39" s="176" t="s">
        <v>144</v>
      </c>
      <c r="K39" s="379">
        <f>G40-K38</f>
        <v>0</v>
      </c>
      <c r="L39" s="380"/>
      <c r="M39" s="203">
        <f>K37-M38</f>
        <v>0</v>
      </c>
      <c r="N39" s="108"/>
      <c r="O39" s="112"/>
      <c r="P39" s="112"/>
      <c r="Q39" s="109"/>
      <c r="R39" s="109"/>
      <c r="S39" s="109"/>
      <c r="T39" s="109"/>
      <c r="U39" s="109"/>
      <c r="V39" s="109"/>
      <c r="W39" s="109"/>
      <c r="X39" s="109"/>
      <c r="Y39" s="109"/>
      <c r="Z39" s="109"/>
      <c r="AA39" s="109"/>
      <c r="AB39" s="110"/>
      <c r="AC39" s="109"/>
      <c r="AD39" s="109"/>
      <c r="AE39" s="109"/>
      <c r="AF39" s="109"/>
      <c r="AG39" s="109"/>
      <c r="AH39" s="229"/>
      <c r="AI39" s="229"/>
      <c r="AJ39" s="229"/>
      <c r="AK39" s="229"/>
      <c r="AL39" s="96"/>
      <c r="AM39" s="96"/>
      <c r="AN39" s="96"/>
      <c r="AO39" s="96"/>
      <c r="AP39" s="96"/>
      <c r="AQ39" s="96"/>
      <c r="AR39" s="96"/>
      <c r="AS39" s="96"/>
      <c r="AT39" s="96"/>
      <c r="AU39" s="194"/>
      <c r="AV39" s="96"/>
      <c r="AW39" s="96"/>
      <c r="AX39" s="111"/>
    </row>
    <row r="40" spans="1:52" ht="18" x14ac:dyDescent="0.15">
      <c r="A40" s="381" t="str">
        <f>IF(AK31="","計","計（打切支給額）")</f>
        <v>計</v>
      </c>
      <c r="B40" s="381"/>
      <c r="C40" s="381"/>
      <c r="D40" s="381"/>
      <c r="E40" s="381"/>
      <c r="F40" s="381"/>
      <c r="G40" s="382">
        <f>IF(AK31="",SUM(G36:I39),AK31)</f>
        <v>0</v>
      </c>
      <c r="H40" s="382"/>
      <c r="I40" s="382"/>
      <c r="J40" s="176" t="s">
        <v>145</v>
      </c>
      <c r="K40" s="379">
        <f>ROUNDDOWN(G40*'メンテナンス（削除しないでください。）'!B2,0)</f>
        <v>0</v>
      </c>
      <c r="L40" s="380"/>
      <c r="M40" s="204"/>
      <c r="N40" s="163" t="s">
        <v>130</v>
      </c>
      <c r="O40" s="112"/>
      <c r="P40" s="112"/>
      <c r="Q40" s="109"/>
      <c r="R40" s="109"/>
      <c r="S40" s="109"/>
      <c r="T40" s="109"/>
      <c r="U40" s="109"/>
      <c r="V40" s="109"/>
      <c r="W40" s="109"/>
      <c r="X40" s="109"/>
      <c r="Y40" s="109"/>
      <c r="Z40" s="109"/>
      <c r="AA40" s="109"/>
      <c r="AB40" s="110"/>
      <c r="AC40" s="109"/>
      <c r="AD40" s="109"/>
      <c r="AE40" s="109"/>
      <c r="AF40" s="109"/>
      <c r="AG40" s="109"/>
      <c r="AH40" s="229"/>
      <c r="AI40" s="229"/>
      <c r="AJ40" s="229"/>
      <c r="AK40" s="229"/>
      <c r="AL40" s="96"/>
      <c r="AM40" s="96"/>
      <c r="AN40" s="96"/>
      <c r="AO40" s="96"/>
      <c r="AP40" s="96"/>
      <c r="AQ40" s="96"/>
      <c r="AR40" s="96"/>
      <c r="AS40" s="96"/>
      <c r="AT40" s="96"/>
      <c r="AU40" s="194"/>
      <c r="AV40" s="96"/>
      <c r="AW40" s="96"/>
      <c r="AX40" s="111"/>
    </row>
    <row r="41" spans="1:52" ht="18" x14ac:dyDescent="0.15">
      <c r="A41" s="173"/>
      <c r="B41" s="102"/>
      <c r="C41" s="102"/>
      <c r="D41" s="102"/>
      <c r="E41" s="102"/>
      <c r="F41" s="102"/>
      <c r="H41" s="3"/>
      <c r="J41" s="177" t="s">
        <v>146</v>
      </c>
      <c r="K41" s="376" t="str">
        <f>IF(AK31="","",IF(SUM(G36:I39)&lt;AK31,"本来支給額超‼",IF(ROUND(AK31/HOUR(AU30),0)&lt;'メンテナンス（削除しないでください。）'!B3,"×","○")))</f>
        <v/>
      </c>
      <c r="L41" s="376"/>
      <c r="M41" s="376"/>
      <c r="N41" s="108"/>
      <c r="O41" s="112"/>
      <c r="P41" s="112"/>
      <c r="Q41" s="109"/>
      <c r="R41" s="109"/>
      <c r="S41" s="109"/>
      <c r="T41" s="109"/>
      <c r="U41" s="109"/>
      <c r="V41" s="109"/>
      <c r="W41" s="109"/>
      <c r="X41" s="109"/>
      <c r="Y41" s="109"/>
      <c r="Z41" s="109"/>
      <c r="AA41" s="109"/>
      <c r="AB41" s="110"/>
      <c r="AC41" s="109"/>
      <c r="AD41" s="109"/>
      <c r="AE41" s="109"/>
      <c r="AF41" s="109"/>
      <c r="AG41" s="109"/>
      <c r="AH41" s="229"/>
      <c r="AI41" s="229"/>
      <c r="AJ41" s="229"/>
      <c r="AK41" s="229"/>
      <c r="AL41" s="96"/>
      <c r="AM41" s="96"/>
      <c r="AN41" s="96"/>
      <c r="AO41" s="96"/>
      <c r="AP41" s="96"/>
      <c r="AQ41" s="96"/>
      <c r="AR41" s="96"/>
      <c r="AS41" s="96"/>
      <c r="AT41" s="96"/>
      <c r="AU41" s="225"/>
      <c r="AV41" s="96"/>
      <c r="AW41" s="96"/>
      <c r="AX41" s="111"/>
    </row>
    <row r="42" spans="1:52" ht="14.25" x14ac:dyDescent="0.15">
      <c r="A42" s="395" t="s">
        <v>125</v>
      </c>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181"/>
      <c r="AW42" s="181"/>
      <c r="AX42" s="182"/>
    </row>
    <row r="43" spans="1:52" ht="6.75" customHeight="1" x14ac:dyDescent="0.15">
      <c r="A43" s="224"/>
      <c r="B43" s="224"/>
      <c r="C43" s="127"/>
      <c r="D43" s="224"/>
      <c r="E43" s="113"/>
      <c r="F43" s="113"/>
      <c r="G43" s="113"/>
      <c r="H43" s="113"/>
      <c r="I43" s="127"/>
      <c r="J43" s="127"/>
      <c r="K43" s="114"/>
      <c r="L43" s="127"/>
      <c r="M43" s="127"/>
      <c r="N43" s="107"/>
      <c r="O43" s="107"/>
      <c r="P43" s="107"/>
      <c r="Q43" s="107"/>
      <c r="R43" s="107"/>
      <c r="S43" s="107"/>
      <c r="T43" s="107"/>
      <c r="U43" s="107"/>
      <c r="V43" s="107"/>
      <c r="W43" s="107"/>
      <c r="X43" s="107"/>
      <c r="Y43" s="107"/>
      <c r="Z43" s="107"/>
      <c r="AA43" s="127"/>
      <c r="AB43" s="115"/>
      <c r="AC43" s="116"/>
      <c r="AD43" s="116"/>
      <c r="AE43" s="116"/>
      <c r="AF43" s="116"/>
      <c r="AG43" s="116"/>
      <c r="AH43" s="116"/>
      <c r="AI43" s="116"/>
      <c r="AJ43" s="116"/>
      <c r="AK43" s="116"/>
      <c r="AL43" s="116"/>
      <c r="AM43" s="116"/>
      <c r="AN43" s="116"/>
      <c r="AO43" s="116"/>
      <c r="AP43" s="116"/>
      <c r="AQ43" s="116"/>
      <c r="AR43" s="116"/>
      <c r="AS43" s="115"/>
      <c r="AT43" s="116"/>
      <c r="AU43" s="116"/>
      <c r="AV43" s="116"/>
      <c r="AW43" s="116"/>
      <c r="AX43" s="127"/>
    </row>
    <row r="44" spans="1:52" s="213" customFormat="1" ht="35.25" customHeight="1" x14ac:dyDescent="0.15">
      <c r="A44" s="208"/>
      <c r="B44" s="209" t="s">
        <v>148</v>
      </c>
      <c r="C44" s="208"/>
      <c r="D44" s="210"/>
      <c r="E44" s="210"/>
      <c r="F44" s="210"/>
      <c r="G44" s="210"/>
      <c r="H44" s="211"/>
      <c r="I44" s="211"/>
      <c r="J44" s="211"/>
      <c r="K44" s="211"/>
      <c r="L44" s="211"/>
      <c r="M44" s="211"/>
      <c r="N44" s="211"/>
      <c r="O44" s="211"/>
      <c r="P44" s="212"/>
      <c r="Q44" s="212"/>
      <c r="R44" s="212"/>
      <c r="S44" s="212"/>
      <c r="T44" s="212"/>
      <c r="U44" s="212"/>
      <c r="V44" s="212"/>
      <c r="W44" s="212"/>
      <c r="X44" s="212"/>
      <c r="Y44" s="211"/>
      <c r="Z44" s="208"/>
      <c r="AA44" s="208"/>
      <c r="AB44" s="209" t="s">
        <v>149</v>
      </c>
      <c r="AC44" s="208"/>
      <c r="AD44" s="208"/>
      <c r="AE44" s="211"/>
      <c r="AF44" s="208"/>
      <c r="AG44" s="210"/>
      <c r="AH44" s="210"/>
      <c r="AI44" s="210"/>
      <c r="AJ44" s="210"/>
      <c r="AK44" s="211"/>
      <c r="AL44" s="211"/>
      <c r="AM44" s="211"/>
      <c r="AN44" s="211"/>
      <c r="AO44" s="211"/>
      <c r="AP44" s="211"/>
      <c r="AQ44" s="211"/>
      <c r="AR44" s="211"/>
      <c r="AS44" s="212"/>
      <c r="AT44" s="212"/>
      <c r="AU44" s="212"/>
      <c r="AV44" s="212"/>
      <c r="AW44" s="212"/>
      <c r="AX44" s="212"/>
      <c r="AY44" s="212"/>
      <c r="AZ44" s="212"/>
    </row>
    <row r="45" spans="1:52" s="213" customFormat="1" ht="66.75" customHeight="1" x14ac:dyDescent="0.15">
      <c r="A45" s="214" t="s">
        <v>119</v>
      </c>
      <c r="B45" s="260" t="s">
        <v>166</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14" t="s">
        <v>118</v>
      </c>
      <c r="AB45" s="261" t="s">
        <v>124</v>
      </c>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row>
    <row r="46" spans="1:52" s="213" customFormat="1" ht="106.5" customHeight="1" x14ac:dyDescent="0.15">
      <c r="A46" s="214" t="s">
        <v>119</v>
      </c>
      <c r="B46" s="260" t="s">
        <v>137</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14" t="s">
        <v>118</v>
      </c>
      <c r="AB46" s="262" t="s">
        <v>132</v>
      </c>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row>
    <row r="47" spans="1:52" s="213" customFormat="1" ht="69.75" customHeight="1" x14ac:dyDescent="0.15">
      <c r="A47" s="214" t="s">
        <v>119</v>
      </c>
      <c r="B47" s="260" t="s">
        <v>147</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14" t="s">
        <v>118</v>
      </c>
      <c r="AB47" s="260" t="s">
        <v>167</v>
      </c>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row>
    <row r="48" spans="1:52" s="213" customFormat="1" ht="29.25" customHeight="1" x14ac:dyDescent="0.15">
      <c r="A48" s="223"/>
      <c r="B48" s="223"/>
      <c r="D48" s="223"/>
      <c r="F48" s="223"/>
      <c r="H48" s="223"/>
      <c r="J48" s="223"/>
      <c r="K48" s="215"/>
      <c r="L48" s="223"/>
      <c r="M48" s="223"/>
      <c r="N48" s="223"/>
      <c r="O48" s="223"/>
      <c r="P48" s="223"/>
      <c r="Q48" s="223"/>
      <c r="R48" s="223"/>
      <c r="S48" s="223"/>
      <c r="T48" s="223"/>
      <c r="U48" s="223"/>
      <c r="V48" s="223"/>
      <c r="W48" s="223"/>
      <c r="X48" s="223"/>
      <c r="Y48" s="223"/>
      <c r="Z48" s="223"/>
      <c r="AA48" s="223"/>
      <c r="AB48" s="215"/>
      <c r="AC48" s="208"/>
      <c r="AD48" s="208"/>
      <c r="AE48" s="208"/>
      <c r="AF48" s="208"/>
      <c r="AG48" s="208"/>
      <c r="AH48" s="223"/>
      <c r="AK48" s="223"/>
      <c r="AM48" s="223"/>
      <c r="AO48" s="223"/>
      <c r="AQ48" s="223"/>
      <c r="AR48" s="223"/>
      <c r="AS48" s="215"/>
      <c r="AT48" s="223"/>
      <c r="AU48" s="223"/>
      <c r="AV48" s="223"/>
      <c r="AW48" s="223"/>
    </row>
  </sheetData>
  <protectedRanges>
    <protectedRange sqref="F3 H30:H31 H33 AU30:AX30" name="範囲1"/>
    <protectedRange sqref="W30:W31" name="範囲1_1"/>
    <protectedRange sqref="AC2:AD2" name="範囲1_3"/>
  </protectedRanges>
  <mergeCells count="368">
    <mergeCell ref="K38:L38"/>
    <mergeCell ref="AQ31:AQ32"/>
    <mergeCell ref="AR31:AR32"/>
    <mergeCell ref="A36:F36"/>
    <mergeCell ref="G36:I36"/>
    <mergeCell ref="K36:M36"/>
    <mergeCell ref="R31:AD31"/>
    <mergeCell ref="AH31:AH32"/>
    <mergeCell ref="B47:Z47"/>
    <mergeCell ref="AB47:AX47"/>
    <mergeCell ref="A42:AU42"/>
    <mergeCell ref="C27:P27"/>
    <mergeCell ref="K41:M41"/>
    <mergeCell ref="B45:Z45"/>
    <mergeCell ref="AB45:AX45"/>
    <mergeCell ref="B46:Z46"/>
    <mergeCell ref="AB46:AX46"/>
    <mergeCell ref="A39:F39"/>
    <mergeCell ref="G39:I39"/>
    <mergeCell ref="K39:L39"/>
    <mergeCell ref="A40:F40"/>
    <mergeCell ref="G40:I40"/>
    <mergeCell ref="K40:L40"/>
    <mergeCell ref="A37:F37"/>
    <mergeCell ref="G37:I37"/>
    <mergeCell ref="K37:M37"/>
    <mergeCell ref="A38:F38"/>
    <mergeCell ref="G38:I38"/>
    <mergeCell ref="AI31:AJ32"/>
    <mergeCell ref="AK31:AP32"/>
    <mergeCell ref="C30:F30"/>
    <mergeCell ref="H30:I30"/>
    <mergeCell ref="K30:L30"/>
    <mergeCell ref="AH29:AH30"/>
    <mergeCell ref="AI29:AJ30"/>
    <mergeCell ref="AK29:AP30"/>
    <mergeCell ref="AQ29:AQ30"/>
    <mergeCell ref="AR29:AR30"/>
    <mergeCell ref="AS30:AT30"/>
    <mergeCell ref="AS29:AT29"/>
    <mergeCell ref="AK27:AQ27"/>
    <mergeCell ref="AU27:AU28"/>
    <mergeCell ref="AV27:AV28"/>
    <mergeCell ref="AW27:AW28"/>
    <mergeCell ref="AX27:AX28"/>
    <mergeCell ref="AK28:AO28"/>
    <mergeCell ref="AP28:AQ28"/>
    <mergeCell ref="A27:B27"/>
    <mergeCell ref="R27:S27"/>
    <mergeCell ref="T27:AG27"/>
    <mergeCell ref="AI27:AI28"/>
    <mergeCell ref="AJ27:AJ28"/>
    <mergeCell ref="AK25:AQ25"/>
    <mergeCell ref="AU25:AU26"/>
    <mergeCell ref="AV25:AV26"/>
    <mergeCell ref="AW25:AW26"/>
    <mergeCell ref="A25:A26"/>
    <mergeCell ref="B25:B26"/>
    <mergeCell ref="C25:I25"/>
    <mergeCell ref="M25:M26"/>
    <mergeCell ref="N25:N26"/>
    <mergeCell ref="C26:G26"/>
    <mergeCell ref="H26:I26"/>
    <mergeCell ref="AX25:AX26"/>
    <mergeCell ref="AK26:AO26"/>
    <mergeCell ref="AP26:AQ26"/>
    <mergeCell ref="AE25:AE26"/>
    <mergeCell ref="AF25:AF26"/>
    <mergeCell ref="AG25:AG26"/>
    <mergeCell ref="AI25:AI26"/>
    <mergeCell ref="AJ25:AJ26"/>
    <mergeCell ref="O25:O26"/>
    <mergeCell ref="P25:P26"/>
    <mergeCell ref="R25:R26"/>
    <mergeCell ref="S25:S26"/>
    <mergeCell ref="T25:Z25"/>
    <mergeCell ref="AD25:AD26"/>
    <mergeCell ref="T26:X26"/>
    <mergeCell ref="Y26:Z26"/>
    <mergeCell ref="AK23:AQ23"/>
    <mergeCell ref="AU23:AU24"/>
    <mergeCell ref="AV23:AV24"/>
    <mergeCell ref="AW23:AW24"/>
    <mergeCell ref="AX23:AX24"/>
    <mergeCell ref="AK24:AO24"/>
    <mergeCell ref="AP24:AQ24"/>
    <mergeCell ref="AE23:AE24"/>
    <mergeCell ref="AF23:AF24"/>
    <mergeCell ref="AG23:AG24"/>
    <mergeCell ref="AI23:AI24"/>
    <mergeCell ref="AJ23:AJ24"/>
    <mergeCell ref="O23:O24"/>
    <mergeCell ref="P23:P24"/>
    <mergeCell ref="R23:R24"/>
    <mergeCell ref="S23:S24"/>
    <mergeCell ref="T23:Z23"/>
    <mergeCell ref="AD23:AD24"/>
    <mergeCell ref="T24:X24"/>
    <mergeCell ref="Y24:Z24"/>
    <mergeCell ref="A23:A24"/>
    <mergeCell ref="B23:B24"/>
    <mergeCell ref="C23:I23"/>
    <mergeCell ref="M23:M24"/>
    <mergeCell ref="N23:N24"/>
    <mergeCell ref="C24:G24"/>
    <mergeCell ref="H24:I24"/>
    <mergeCell ref="AK21:AQ21"/>
    <mergeCell ref="AU21:AU22"/>
    <mergeCell ref="AV21:AV22"/>
    <mergeCell ref="AW21:AW22"/>
    <mergeCell ref="AX21:AX22"/>
    <mergeCell ref="AK22:AO22"/>
    <mergeCell ref="AP22:AQ22"/>
    <mergeCell ref="AE21:AE22"/>
    <mergeCell ref="AF21:AF22"/>
    <mergeCell ref="AG21:AG22"/>
    <mergeCell ref="AI21:AI22"/>
    <mergeCell ref="AJ21:AJ22"/>
    <mergeCell ref="O21:O22"/>
    <mergeCell ref="P21:P22"/>
    <mergeCell ref="R21:R22"/>
    <mergeCell ref="S21:S22"/>
    <mergeCell ref="T21:Z21"/>
    <mergeCell ref="AD21:AD22"/>
    <mergeCell ref="T22:X22"/>
    <mergeCell ref="Y22:Z22"/>
    <mergeCell ref="A21:A22"/>
    <mergeCell ref="B21:B22"/>
    <mergeCell ref="C21:I21"/>
    <mergeCell ref="M21:M22"/>
    <mergeCell ref="N21:N22"/>
    <mergeCell ref="C22:G22"/>
    <mergeCell ref="H22:I22"/>
    <mergeCell ref="AK19:AQ19"/>
    <mergeCell ref="AU19:AU20"/>
    <mergeCell ref="AV19:AV20"/>
    <mergeCell ref="AW19:AW20"/>
    <mergeCell ref="AX19:AX20"/>
    <mergeCell ref="AK20:AO20"/>
    <mergeCell ref="AP20:AQ20"/>
    <mergeCell ref="AE19:AE20"/>
    <mergeCell ref="AF19:AF20"/>
    <mergeCell ref="AG19:AG20"/>
    <mergeCell ref="AI19:AI20"/>
    <mergeCell ref="AJ19:AJ20"/>
    <mergeCell ref="O19:O20"/>
    <mergeCell ref="P19:P20"/>
    <mergeCell ref="R19:R20"/>
    <mergeCell ref="S19:S20"/>
    <mergeCell ref="T19:Z19"/>
    <mergeCell ref="AD19:AD20"/>
    <mergeCell ref="T20:X20"/>
    <mergeCell ref="Y20:Z20"/>
    <mergeCell ref="A19:A20"/>
    <mergeCell ref="B19:B20"/>
    <mergeCell ref="C19:I19"/>
    <mergeCell ref="M19:M20"/>
    <mergeCell ref="N19:N20"/>
    <mergeCell ref="C20:G20"/>
    <mergeCell ref="H20:I20"/>
    <mergeCell ref="AK17:AQ17"/>
    <mergeCell ref="AU17:AU18"/>
    <mergeCell ref="AV17:AV18"/>
    <mergeCell ref="AW17:AW18"/>
    <mergeCell ref="AX17:AX18"/>
    <mergeCell ref="AK18:AO18"/>
    <mergeCell ref="AP18:AQ18"/>
    <mergeCell ref="AE17:AE18"/>
    <mergeCell ref="AF17:AF18"/>
    <mergeCell ref="AG17:AG18"/>
    <mergeCell ref="AI17:AI18"/>
    <mergeCell ref="AJ17:AJ18"/>
    <mergeCell ref="O17:O18"/>
    <mergeCell ref="P17:P18"/>
    <mergeCell ref="R17:R18"/>
    <mergeCell ref="S17:S18"/>
    <mergeCell ref="T17:Z17"/>
    <mergeCell ref="AD17:AD18"/>
    <mergeCell ref="T18:X18"/>
    <mergeCell ref="Y18:Z18"/>
    <mergeCell ref="A17:A18"/>
    <mergeCell ref="B17:B18"/>
    <mergeCell ref="C17:I17"/>
    <mergeCell ref="M17:M18"/>
    <mergeCell ref="N17:N18"/>
    <mergeCell ref="C18:G18"/>
    <mergeCell ref="H18:I18"/>
    <mergeCell ref="AK15:AQ15"/>
    <mergeCell ref="AU15:AU16"/>
    <mergeCell ref="AV15:AV16"/>
    <mergeCell ref="AW15:AW16"/>
    <mergeCell ref="AX15:AX16"/>
    <mergeCell ref="AK16:AO16"/>
    <mergeCell ref="AP16:AQ16"/>
    <mergeCell ref="AE15:AE16"/>
    <mergeCell ref="AF15:AF16"/>
    <mergeCell ref="AG15:AG16"/>
    <mergeCell ref="AI15:AI16"/>
    <mergeCell ref="AJ15:AJ16"/>
    <mergeCell ref="O15:O16"/>
    <mergeCell ref="P15:P16"/>
    <mergeCell ref="R15:R16"/>
    <mergeCell ref="S15:S16"/>
    <mergeCell ref="T15:Z15"/>
    <mergeCell ref="AD15:AD16"/>
    <mergeCell ref="T16:X16"/>
    <mergeCell ref="Y16:Z16"/>
    <mergeCell ref="A15:A16"/>
    <mergeCell ref="B15:B16"/>
    <mergeCell ref="C15:I15"/>
    <mergeCell ref="M15:M16"/>
    <mergeCell ref="N15:N16"/>
    <mergeCell ref="C16:G16"/>
    <mergeCell ref="H16:I16"/>
    <mergeCell ref="AK13:AQ13"/>
    <mergeCell ref="AU13:AU14"/>
    <mergeCell ref="AV13:AV14"/>
    <mergeCell ref="AW13:AW14"/>
    <mergeCell ref="AX13:AX14"/>
    <mergeCell ref="AK14:AO14"/>
    <mergeCell ref="AP14:AQ14"/>
    <mergeCell ref="AE13:AE14"/>
    <mergeCell ref="AF13:AF14"/>
    <mergeCell ref="AG13:AG14"/>
    <mergeCell ref="AI13:AI14"/>
    <mergeCell ref="AJ13:AJ14"/>
    <mergeCell ref="O13:O14"/>
    <mergeCell ref="P13:P14"/>
    <mergeCell ref="R13:R14"/>
    <mergeCell ref="S13:S14"/>
    <mergeCell ref="T13:Z13"/>
    <mergeCell ref="AD13:AD14"/>
    <mergeCell ref="T14:X14"/>
    <mergeCell ref="Y14:Z14"/>
    <mergeCell ref="A13:A14"/>
    <mergeCell ref="B13:B14"/>
    <mergeCell ref="C13:I13"/>
    <mergeCell ref="M13:M14"/>
    <mergeCell ref="N13:N14"/>
    <mergeCell ref="C14:G14"/>
    <mergeCell ref="H14:I14"/>
    <mergeCell ref="AK11:AQ11"/>
    <mergeCell ref="AU11:AU12"/>
    <mergeCell ref="AV11:AV12"/>
    <mergeCell ref="AW11:AW12"/>
    <mergeCell ref="AX11:AX12"/>
    <mergeCell ref="AK12:AO12"/>
    <mergeCell ref="AP12:AQ12"/>
    <mergeCell ref="AE11:AE12"/>
    <mergeCell ref="AF11:AF12"/>
    <mergeCell ref="AG11:AG12"/>
    <mergeCell ref="AI11:AI12"/>
    <mergeCell ref="AJ11:AJ12"/>
    <mergeCell ref="O11:O12"/>
    <mergeCell ref="P11:P12"/>
    <mergeCell ref="R11:R12"/>
    <mergeCell ref="S11:S12"/>
    <mergeCell ref="T11:Z11"/>
    <mergeCell ref="AD11:AD12"/>
    <mergeCell ref="T12:X12"/>
    <mergeCell ref="Y12:Z12"/>
    <mergeCell ref="A11:A12"/>
    <mergeCell ref="B11:B12"/>
    <mergeCell ref="C11:I11"/>
    <mergeCell ref="M11:M12"/>
    <mergeCell ref="N11:N12"/>
    <mergeCell ref="C12:G12"/>
    <mergeCell ref="H12:I12"/>
    <mergeCell ref="AK9:AQ9"/>
    <mergeCell ref="AU9:AU10"/>
    <mergeCell ref="AV9:AV10"/>
    <mergeCell ref="AW9:AW10"/>
    <mergeCell ref="AX9:AX10"/>
    <mergeCell ref="AK10:AO10"/>
    <mergeCell ref="AP10:AQ10"/>
    <mergeCell ref="AE9:AE10"/>
    <mergeCell ref="AF9:AF10"/>
    <mergeCell ref="AG9:AG10"/>
    <mergeCell ref="AI9:AI10"/>
    <mergeCell ref="AJ9:AJ10"/>
    <mergeCell ref="R9:R10"/>
    <mergeCell ref="S9:S10"/>
    <mergeCell ref="T9:Z9"/>
    <mergeCell ref="AD9:AD10"/>
    <mergeCell ref="T10:X10"/>
    <mergeCell ref="Y10:Z10"/>
    <mergeCell ref="A9:A10"/>
    <mergeCell ref="B9:B10"/>
    <mergeCell ref="C9:I9"/>
    <mergeCell ref="M9:M10"/>
    <mergeCell ref="N9:N10"/>
    <mergeCell ref="C10:G10"/>
    <mergeCell ref="H10:I10"/>
    <mergeCell ref="A7:A8"/>
    <mergeCell ref="B7:B8"/>
    <mergeCell ref="C7:I7"/>
    <mergeCell ref="M7:M8"/>
    <mergeCell ref="N7:N8"/>
    <mergeCell ref="C8:G8"/>
    <mergeCell ref="H8:I8"/>
    <mergeCell ref="AK7:AQ7"/>
    <mergeCell ref="AU7:AU8"/>
    <mergeCell ref="AK8:AO8"/>
    <mergeCell ref="AP8:AQ8"/>
    <mergeCell ref="AE7:AE8"/>
    <mergeCell ref="AF7:AF8"/>
    <mergeCell ref="AG7:AG8"/>
    <mergeCell ref="AI7:AI8"/>
    <mergeCell ref="AJ7:AJ8"/>
    <mergeCell ref="A1:AX1"/>
    <mergeCell ref="AT2:AU2"/>
    <mergeCell ref="A3:C3"/>
    <mergeCell ref="D3:E3"/>
    <mergeCell ref="F3:H3"/>
    <mergeCell ref="AT3:AU3"/>
    <mergeCell ref="AV5:AV6"/>
    <mergeCell ref="AW5:AW6"/>
    <mergeCell ref="AX5:AX6"/>
    <mergeCell ref="C6:G6"/>
    <mergeCell ref="H6:I6"/>
    <mergeCell ref="T6:X6"/>
    <mergeCell ref="Y6:Z6"/>
    <mergeCell ref="AK6:AO6"/>
    <mergeCell ref="AP6:AQ6"/>
    <mergeCell ref="AI5:AI6"/>
    <mergeCell ref="AJ5:AJ6"/>
    <mergeCell ref="AK5:AQ5"/>
    <mergeCell ref="AR5:AT6"/>
    <mergeCell ref="AU5:AU6"/>
    <mergeCell ref="AA5:AC6"/>
    <mergeCell ref="AD5:AD6"/>
    <mergeCell ref="AE5:AE6"/>
    <mergeCell ref="AF5:AF6"/>
    <mergeCell ref="J2:L2"/>
    <mergeCell ref="J3:L3"/>
    <mergeCell ref="AS31:AU32"/>
    <mergeCell ref="AV31:AX32"/>
    <mergeCell ref="C31:H31"/>
    <mergeCell ref="C33:H33"/>
    <mergeCell ref="L31:M31"/>
    <mergeCell ref="L33:M33"/>
    <mergeCell ref="I31:K31"/>
    <mergeCell ref="I33:K33"/>
    <mergeCell ref="T5:Z5"/>
    <mergeCell ref="O7:O8"/>
    <mergeCell ref="P7:P8"/>
    <mergeCell ref="R7:R8"/>
    <mergeCell ref="S7:S8"/>
    <mergeCell ref="T7:Z7"/>
    <mergeCell ref="AD7:AD8"/>
    <mergeCell ref="T8:X8"/>
    <mergeCell ref="Y8:Z8"/>
    <mergeCell ref="AV7:AV8"/>
    <mergeCell ref="AW7:AW8"/>
    <mergeCell ref="AX7:AX8"/>
    <mergeCell ref="O9:O10"/>
    <mergeCell ref="P9:P10"/>
    <mergeCell ref="A5:A6"/>
    <mergeCell ref="B5:B6"/>
    <mergeCell ref="C5:I5"/>
    <mergeCell ref="J5:L6"/>
    <mergeCell ref="M5:M6"/>
    <mergeCell ref="AG5:AG6"/>
    <mergeCell ref="N5:N6"/>
    <mergeCell ref="O5:O6"/>
    <mergeCell ref="P5:P6"/>
    <mergeCell ref="R5:R6"/>
    <mergeCell ref="S5:S6"/>
  </mergeCells>
  <phoneticPr fontId="3"/>
  <conditionalFormatting sqref="G37:I38 K36:M40 G40:I40">
    <cfRule type="cellIs" dxfId="5" priority="3" operator="equal">
      <formula>0</formula>
    </cfRule>
  </conditionalFormatting>
  <conditionalFormatting sqref="G36:I36">
    <cfRule type="cellIs" dxfId="4" priority="2" operator="equal">
      <formula>0</formula>
    </cfRule>
  </conditionalFormatting>
  <conditionalFormatting sqref="G39:I39">
    <cfRule type="cellIs" dxfId="3" priority="1" operator="equal">
      <formula>0</formula>
    </cfRule>
  </conditionalFormatting>
  <dataValidations count="3">
    <dataValidation type="list" allowBlank="1" showInputMessage="1" showErrorMessage="1" sqref="AR3" xr:uid="{00000000-0002-0000-0000-000000000000}">
      <formula1>"小樽,帯広,北見,本部"</formula1>
    </dataValidation>
    <dataValidation type="custom" allowBlank="1" showInputMessage="1" showErrorMessage="1" errorTitle="「〃」や「同上」は使えません。" error="「〃」や「同上」は使用しないで具体的に業務内容を入力してください。" sqref="T7:Z26 C7:I26 AK7:AQ28" xr:uid="{00000000-0002-0000-0000-000001000000}">
      <formula1>AND(COUNTIF(C7,"*同上*")=0,COUNTIF(C7,"*〃*")=0)</formula1>
    </dataValidation>
    <dataValidation type="list" allowBlank="1" showInputMessage="1" showErrorMessage="1" sqref="M3" xr:uid="{00000000-0002-0000-0000-000002000000}">
      <formula1>"学部,大学院,その他"</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47"/>
  <sheetViews>
    <sheetView view="pageBreakPreview" zoomScaleNormal="70" zoomScaleSheetLayoutView="100" workbookViewId="0">
      <selection activeCell="M3" sqref="M3"/>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122" bestFit="1" customWidth="1"/>
    <col min="30" max="30" width="7.25" style="122" customWidth="1"/>
    <col min="31" max="33" width="7.25" style="122"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323" t="s">
        <v>131</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197" t="s">
        <v>128</v>
      </c>
      <c r="AZ1" s="198">
        <v>0.91666666666666663</v>
      </c>
    </row>
    <row r="2" spans="1:52" ht="27" customHeight="1" x14ac:dyDescent="0.15">
      <c r="A2" s="99"/>
      <c r="B2" s="99"/>
      <c r="D2" s="99"/>
      <c r="F2" s="99"/>
      <c r="H2" s="99"/>
      <c r="J2" s="355" t="s">
        <v>138</v>
      </c>
      <c r="K2" s="356"/>
      <c r="L2" s="357"/>
      <c r="M2" s="192" t="s">
        <v>135</v>
      </c>
      <c r="O2" s="3"/>
      <c r="P2" s="3"/>
      <c r="Q2" s="3"/>
      <c r="R2" s="3"/>
      <c r="S2" s="3"/>
      <c r="T2" s="122"/>
      <c r="U2" s="122"/>
      <c r="W2" s="3"/>
      <c r="X2" s="3"/>
      <c r="Y2" s="3"/>
      <c r="Z2" s="3"/>
      <c r="AA2" s="3"/>
      <c r="AB2" s="4"/>
      <c r="AC2" s="155"/>
      <c r="AD2" s="155"/>
      <c r="AE2" s="131"/>
      <c r="AF2" s="131"/>
      <c r="AG2" s="131"/>
      <c r="AH2" s="131"/>
      <c r="AI2" s="131"/>
      <c r="AJ2" s="131"/>
      <c r="AK2" s="131"/>
      <c r="AL2" s="131"/>
      <c r="AM2" s="131"/>
      <c r="AN2" s="131"/>
      <c r="AO2" s="109"/>
      <c r="AR2" s="184" t="s">
        <v>139</v>
      </c>
      <c r="AS2" s="97"/>
      <c r="AT2" s="366" t="s">
        <v>133</v>
      </c>
      <c r="AU2" s="366"/>
      <c r="AY2" s="197" t="s">
        <v>129</v>
      </c>
      <c r="AZ2" s="199">
        <v>1.2083333333333333</v>
      </c>
    </row>
    <row r="3" spans="1:52" ht="28.5" customHeight="1" x14ac:dyDescent="0.15">
      <c r="A3" s="329">
        <v>2022</v>
      </c>
      <c r="B3" s="329"/>
      <c r="C3" s="329"/>
      <c r="D3" s="330" t="s">
        <v>3</v>
      </c>
      <c r="E3" s="330"/>
      <c r="F3" s="329">
        <v>4</v>
      </c>
      <c r="G3" s="329"/>
      <c r="H3" s="329"/>
      <c r="I3" s="156" t="s">
        <v>4</v>
      </c>
      <c r="J3" s="358" t="s">
        <v>150</v>
      </c>
      <c r="K3" s="359"/>
      <c r="L3" s="360"/>
      <c r="M3" s="193" t="s">
        <v>136</v>
      </c>
      <c r="Q3" s="122"/>
      <c r="R3" s="122"/>
      <c r="S3" s="122"/>
      <c r="T3" s="122"/>
      <c r="U3" s="122"/>
      <c r="V3" s="122"/>
      <c r="W3" s="122"/>
      <c r="X3" s="122"/>
      <c r="Y3" s="122"/>
      <c r="AA3" s="151"/>
      <c r="AE3" s="132"/>
      <c r="AF3" s="132"/>
      <c r="AG3" s="132"/>
      <c r="AH3" s="132"/>
      <c r="AI3" s="132"/>
      <c r="AJ3" s="132"/>
      <c r="AK3" s="132"/>
      <c r="AL3" s="132"/>
      <c r="AM3" s="132"/>
      <c r="AN3" s="132"/>
      <c r="AO3" s="133"/>
      <c r="AP3" s="133"/>
      <c r="AR3" s="164" t="s">
        <v>155</v>
      </c>
      <c r="AS3" s="157"/>
      <c r="AT3" s="367" t="s">
        <v>151</v>
      </c>
      <c r="AU3" s="367"/>
      <c r="AV3" s="122"/>
      <c r="AY3" s="158"/>
    </row>
    <row r="4" spans="1:52" ht="13.5" x14ac:dyDescent="0.15">
      <c r="AS4" s="98"/>
      <c r="AT4" s="122"/>
      <c r="AU4" s="122"/>
      <c r="AV4" s="122"/>
      <c r="AW4" s="122"/>
    </row>
    <row r="5" spans="1:52" s="1" customFormat="1" ht="13.5" customHeight="1" x14ac:dyDescent="0.15">
      <c r="A5" s="300" t="s">
        <v>5</v>
      </c>
      <c r="B5" s="313" t="s">
        <v>13</v>
      </c>
      <c r="C5" s="302" t="s">
        <v>7</v>
      </c>
      <c r="D5" s="315"/>
      <c r="E5" s="315"/>
      <c r="F5" s="315"/>
      <c r="G5" s="315"/>
      <c r="H5" s="315"/>
      <c r="I5" s="316"/>
      <c r="J5" s="317" t="s">
        <v>6</v>
      </c>
      <c r="K5" s="318"/>
      <c r="L5" s="319"/>
      <c r="M5" s="305" t="s">
        <v>8</v>
      </c>
      <c r="N5" s="305" t="s">
        <v>15</v>
      </c>
      <c r="O5" s="307" t="s">
        <v>14</v>
      </c>
      <c r="P5" s="307" t="s">
        <v>123</v>
      </c>
      <c r="Q5" s="134"/>
      <c r="R5" s="300" t="s">
        <v>5</v>
      </c>
      <c r="S5" s="313" t="s">
        <v>13</v>
      </c>
      <c r="T5" s="302" t="s">
        <v>7</v>
      </c>
      <c r="U5" s="315"/>
      <c r="V5" s="315"/>
      <c r="W5" s="315"/>
      <c r="X5" s="315"/>
      <c r="Y5" s="315"/>
      <c r="Z5" s="316"/>
      <c r="AA5" s="317" t="s">
        <v>6</v>
      </c>
      <c r="AB5" s="318"/>
      <c r="AC5" s="319"/>
      <c r="AD5" s="305" t="s">
        <v>8</v>
      </c>
      <c r="AE5" s="305" t="s">
        <v>15</v>
      </c>
      <c r="AF5" s="307" t="s">
        <v>14</v>
      </c>
      <c r="AG5" s="307" t="s">
        <v>123</v>
      </c>
      <c r="AH5" s="135"/>
      <c r="AI5" s="300" t="s">
        <v>5</v>
      </c>
      <c r="AJ5" s="313" t="s">
        <v>13</v>
      </c>
      <c r="AK5" s="302" t="s">
        <v>7</v>
      </c>
      <c r="AL5" s="315"/>
      <c r="AM5" s="315"/>
      <c r="AN5" s="315"/>
      <c r="AO5" s="315"/>
      <c r="AP5" s="315"/>
      <c r="AQ5" s="316"/>
      <c r="AR5" s="317" t="s">
        <v>6</v>
      </c>
      <c r="AS5" s="318"/>
      <c r="AT5" s="319"/>
      <c r="AU5" s="305" t="s">
        <v>8</v>
      </c>
      <c r="AV5" s="305" t="s">
        <v>15</v>
      </c>
      <c r="AW5" s="307" t="s">
        <v>14</v>
      </c>
      <c r="AX5" s="307" t="s">
        <v>123</v>
      </c>
    </row>
    <row r="6" spans="1:52" s="1" customFormat="1" ht="30" customHeight="1" x14ac:dyDescent="0.15">
      <c r="A6" s="301"/>
      <c r="B6" s="314"/>
      <c r="C6" s="309" t="s">
        <v>142</v>
      </c>
      <c r="D6" s="310"/>
      <c r="E6" s="310"/>
      <c r="F6" s="310"/>
      <c r="G6" s="310"/>
      <c r="H6" s="311" t="s">
        <v>159</v>
      </c>
      <c r="I6" s="312"/>
      <c r="J6" s="320"/>
      <c r="K6" s="321"/>
      <c r="L6" s="322"/>
      <c r="M6" s="306"/>
      <c r="N6" s="306"/>
      <c r="O6" s="308"/>
      <c r="P6" s="308"/>
      <c r="Q6" s="139"/>
      <c r="R6" s="301"/>
      <c r="S6" s="314"/>
      <c r="T6" s="309" t="s">
        <v>142</v>
      </c>
      <c r="U6" s="310"/>
      <c r="V6" s="310"/>
      <c r="W6" s="310"/>
      <c r="X6" s="310"/>
      <c r="Y6" s="311" t="s">
        <v>159</v>
      </c>
      <c r="Z6" s="312"/>
      <c r="AA6" s="320"/>
      <c r="AB6" s="321"/>
      <c r="AC6" s="322"/>
      <c r="AD6" s="306"/>
      <c r="AE6" s="306"/>
      <c r="AF6" s="308"/>
      <c r="AG6" s="308"/>
      <c r="AH6" s="2"/>
      <c r="AI6" s="301"/>
      <c r="AJ6" s="314"/>
      <c r="AK6" s="309" t="s">
        <v>142</v>
      </c>
      <c r="AL6" s="310"/>
      <c r="AM6" s="310"/>
      <c r="AN6" s="310"/>
      <c r="AO6" s="310"/>
      <c r="AP6" s="311" t="s">
        <v>159</v>
      </c>
      <c r="AQ6" s="312"/>
      <c r="AR6" s="320"/>
      <c r="AS6" s="321"/>
      <c r="AT6" s="322"/>
      <c r="AU6" s="306"/>
      <c r="AV6" s="306"/>
      <c r="AW6" s="308"/>
      <c r="AX6" s="308"/>
    </row>
    <row r="7" spans="1:52" s="154" customFormat="1" ht="39.75" customHeight="1" x14ac:dyDescent="0.15">
      <c r="A7" s="302">
        <v>1</v>
      </c>
      <c r="B7" s="298">
        <f>IFERROR(DATE($A$3,$F$3,A7),"")</f>
        <v>44652</v>
      </c>
      <c r="C7" s="289" t="s">
        <v>154</v>
      </c>
      <c r="D7" s="290"/>
      <c r="E7" s="290"/>
      <c r="F7" s="290"/>
      <c r="G7" s="290"/>
      <c r="H7" s="290"/>
      <c r="I7" s="291"/>
      <c r="J7" s="136">
        <v>0.72916666666666663</v>
      </c>
      <c r="K7" s="137" t="s">
        <v>0</v>
      </c>
      <c r="L7" s="138">
        <v>0.91666666666666663</v>
      </c>
      <c r="M7" s="292">
        <f>IF(AND(J7="",L7=""),"",IFERROR(L7-J7-K8,""))</f>
        <v>0.14583333333333334</v>
      </c>
      <c r="N7" s="292">
        <f>IF(M7="","",IF(M7&gt;TIME(8,0,0),M7-TIME(8,0,0),0))</f>
        <v>0</v>
      </c>
      <c r="O7" s="292">
        <f>IF(M7="","",IF(OR(AND(J7&gt;=$AZ$1,J7&lt;=$AZ$2),AND(L7&gt;=$AZ$1,L7&lt;=$AZ$2)),MIN(L7,MIN(L7,$AZ$2)-MAX(J7,$AZ$1)),TIME(0,0,0)))</f>
        <v>0</v>
      </c>
      <c r="P7" s="292">
        <f>IF(M7="","",MIN(N7:O8))</f>
        <v>0</v>
      </c>
      <c r="Q7" s="139"/>
      <c r="R7" s="302">
        <v>11</v>
      </c>
      <c r="S7" s="298">
        <f>IFERROR(DATE($A$3,$F$3,R7),"")</f>
        <v>44662</v>
      </c>
      <c r="T7" s="289"/>
      <c r="U7" s="290"/>
      <c r="V7" s="290"/>
      <c r="W7" s="290"/>
      <c r="X7" s="290"/>
      <c r="Y7" s="290"/>
      <c r="Z7" s="291"/>
      <c r="AA7" s="136"/>
      <c r="AB7" s="137" t="s">
        <v>0</v>
      </c>
      <c r="AC7" s="138"/>
      <c r="AD7" s="292" t="str">
        <f>IF(AND(AA7="",AC7=""),"",IFERROR(AC7-AA7-AB8,""))</f>
        <v/>
      </c>
      <c r="AE7" s="292" t="str">
        <f>IF(AD7="","",IF(AD7&gt;TIME(8,0,0),AD7-TIME(8,0,0),0))</f>
        <v/>
      </c>
      <c r="AF7" s="292" t="str">
        <f>IF(AD7="","",IF(OR(AND(AA7&gt;=$AZ$1,AA7&lt;=$AZ$2),AND(AC7&gt;=$AZ$1,AC7&lt;=$AZ$2)),MIN(AC7,MIN(AC7,$AZ$2)-MAX(AA7,$AZ$1)),TIME(0,0,0)))</f>
        <v/>
      </c>
      <c r="AG7" s="292" t="str">
        <f>IF(AD7="","",MIN(AE7:AF8))</f>
        <v/>
      </c>
      <c r="AH7" s="2"/>
      <c r="AI7" s="302">
        <v>21</v>
      </c>
      <c r="AJ7" s="298">
        <f>DATE($A$3,$F$3,AI7)</f>
        <v>44672</v>
      </c>
      <c r="AK7" s="289"/>
      <c r="AL7" s="290"/>
      <c r="AM7" s="290"/>
      <c r="AN7" s="290"/>
      <c r="AO7" s="290"/>
      <c r="AP7" s="290"/>
      <c r="AQ7" s="291"/>
      <c r="AR7" s="136"/>
      <c r="AS7" s="137" t="s">
        <v>0</v>
      </c>
      <c r="AT7" s="138"/>
      <c r="AU7" s="292" t="str">
        <f>IF(AND(AR7="",AT7=""),"",IFERROR(AT7-AR7-AS8,""))</f>
        <v/>
      </c>
      <c r="AV7" s="292" t="str">
        <f>IF(AU7="","",IF(AU7&gt;TIME(8,0,0),AU7-TIME(8,0,0),0))</f>
        <v/>
      </c>
      <c r="AW7" s="292" t="str">
        <f>IF(AU7="","",IF(OR(AND(AR7&gt;=$AZ$1,AR7&lt;=$AZ$2),AND(AT7&gt;=$AZ$1,AT7&lt;=$AZ$2)),MIN(AT7,MIN(AT7,$AZ$2)-MAX(AR7,$AZ$1)),TIME(0,0,0)))</f>
        <v/>
      </c>
      <c r="AX7" s="292" t="str">
        <f>IF(AU7="","",MIN(AV7:AW8))</f>
        <v/>
      </c>
    </row>
    <row r="8" spans="1:52" s="154" customFormat="1" ht="13.5" x14ac:dyDescent="0.15">
      <c r="A8" s="304"/>
      <c r="B8" s="299"/>
      <c r="C8" s="294" t="s">
        <v>157</v>
      </c>
      <c r="D8" s="295"/>
      <c r="E8" s="295"/>
      <c r="F8" s="295"/>
      <c r="G8" s="295"/>
      <c r="H8" s="295" t="s">
        <v>158</v>
      </c>
      <c r="I8" s="296"/>
      <c r="J8" s="140" t="s">
        <v>11</v>
      </c>
      <c r="K8" s="141">
        <v>4.1666666666666664E-2</v>
      </c>
      <c r="L8" s="142" t="s">
        <v>12</v>
      </c>
      <c r="M8" s="293"/>
      <c r="N8" s="293"/>
      <c r="O8" s="293"/>
      <c r="P8" s="293"/>
      <c r="Q8" s="139"/>
      <c r="R8" s="304"/>
      <c r="S8" s="299"/>
      <c r="T8" s="294"/>
      <c r="U8" s="295"/>
      <c r="V8" s="295"/>
      <c r="W8" s="295"/>
      <c r="X8" s="295"/>
      <c r="Y8" s="295"/>
      <c r="Z8" s="296"/>
      <c r="AA8" s="140" t="s">
        <v>11</v>
      </c>
      <c r="AB8" s="141"/>
      <c r="AC8" s="142" t="s">
        <v>12</v>
      </c>
      <c r="AD8" s="293"/>
      <c r="AE8" s="293"/>
      <c r="AF8" s="293"/>
      <c r="AG8" s="293"/>
      <c r="AH8" s="2"/>
      <c r="AI8" s="304"/>
      <c r="AJ8" s="299"/>
      <c r="AK8" s="294"/>
      <c r="AL8" s="295"/>
      <c r="AM8" s="295"/>
      <c r="AN8" s="295"/>
      <c r="AO8" s="295"/>
      <c r="AP8" s="295"/>
      <c r="AQ8" s="296"/>
      <c r="AR8" s="140" t="s">
        <v>11</v>
      </c>
      <c r="AS8" s="141"/>
      <c r="AT8" s="142" t="s">
        <v>12</v>
      </c>
      <c r="AU8" s="293"/>
      <c r="AV8" s="293"/>
      <c r="AW8" s="293"/>
      <c r="AX8" s="293"/>
    </row>
    <row r="9" spans="1:52" s="154" customFormat="1" ht="39.75" customHeight="1" x14ac:dyDescent="0.15">
      <c r="A9" s="302">
        <v>2</v>
      </c>
      <c r="B9" s="298">
        <f t="shared" ref="B9" si="0">IFERROR(DATE($A$3,$F$3,A9),"")</f>
        <v>44653</v>
      </c>
      <c r="C9" s="289"/>
      <c r="D9" s="290"/>
      <c r="E9" s="290"/>
      <c r="F9" s="290"/>
      <c r="G9" s="290"/>
      <c r="H9" s="290"/>
      <c r="I9" s="291"/>
      <c r="J9" s="136"/>
      <c r="K9" s="137" t="s">
        <v>0</v>
      </c>
      <c r="L9" s="138"/>
      <c r="M9" s="292" t="str">
        <f t="shared" ref="M9" si="1">IF(AND(J9="",L9=""),"",IFERROR(L9-J9-K10,""))</f>
        <v/>
      </c>
      <c r="N9" s="292" t="str">
        <f>IF(M9="","",IF(M9&gt;TIME(8,0,0),M9-TIME(8,0,0),0))</f>
        <v/>
      </c>
      <c r="O9" s="292" t="str">
        <f>IF(M9="","",IF(OR(AND(J9&gt;=$AZ$1,J9&lt;=$AZ$2),AND(L9&gt;=$AZ$1,L9&lt;=$AZ$2)),MIN(L9,MIN(L9,$AZ$2)-MAX(J9,$AZ$1)),TIME(0,0,0)))</f>
        <v/>
      </c>
      <c r="P9" s="292" t="str">
        <f>IF(M9="","",MIN(N9:O10))</f>
        <v/>
      </c>
      <c r="Q9" s="143"/>
      <c r="R9" s="302">
        <v>12</v>
      </c>
      <c r="S9" s="298">
        <f t="shared" ref="S9" si="2">IFERROR(DATE($A$3,$F$3,R9),"")</f>
        <v>44663</v>
      </c>
      <c r="T9" s="289"/>
      <c r="U9" s="290"/>
      <c r="V9" s="290"/>
      <c r="W9" s="290"/>
      <c r="X9" s="290"/>
      <c r="Y9" s="290"/>
      <c r="Z9" s="291"/>
      <c r="AA9" s="136"/>
      <c r="AB9" s="137" t="s">
        <v>0</v>
      </c>
      <c r="AC9" s="138"/>
      <c r="AD9" s="292" t="str">
        <f t="shared" ref="AD9" si="3">IF(AND(AA9="",AC9=""),"",IFERROR(AC9-AA9-AB10,""))</f>
        <v/>
      </c>
      <c r="AE9" s="292" t="str">
        <f>IF(AD9="","",IF(AD9&gt;TIME(8,0,0),AD9-TIME(8,0,0),0))</f>
        <v/>
      </c>
      <c r="AF9" s="292" t="str">
        <f>IF(AD9="","",IF(OR(AND(AA9&gt;=$AZ$1,AA9&lt;=$AZ$2),AND(AC9&gt;=$AZ$1,AC9&lt;=$AZ$2)),MIN(AC9,MIN(AC9,$AZ$2)-MAX(AA9,$AZ$1)),TIME(0,0,0)))</f>
        <v/>
      </c>
      <c r="AG9" s="292" t="str">
        <f>IF(AD9="","",MIN(AE9:AF10))</f>
        <v/>
      </c>
      <c r="AH9" s="2"/>
      <c r="AI9" s="302">
        <v>22</v>
      </c>
      <c r="AJ9" s="298">
        <f>DATE($A$3,$F$3,AI9)</f>
        <v>44673</v>
      </c>
      <c r="AK9" s="289"/>
      <c r="AL9" s="290"/>
      <c r="AM9" s="290"/>
      <c r="AN9" s="290"/>
      <c r="AO9" s="290"/>
      <c r="AP9" s="290"/>
      <c r="AQ9" s="291"/>
      <c r="AR9" s="136"/>
      <c r="AS9" s="137" t="s">
        <v>0</v>
      </c>
      <c r="AT9" s="138"/>
      <c r="AU9" s="292" t="str">
        <f t="shared" ref="AU9" si="4">IF(AND(AR9="",AT9=""),"",IFERROR(AT9-AR9-AS10,""))</f>
        <v/>
      </c>
      <c r="AV9" s="292" t="str">
        <f>IF(AU9="","",IF(AU9&gt;TIME(8,0,0),AU9-TIME(8,0,0),0))</f>
        <v/>
      </c>
      <c r="AW9" s="292" t="str">
        <f>IF(AU9="","",IF(OR(AND(AR9&gt;=$AZ$1,AR9&lt;=$AZ$2),AND(AT9&gt;=$AZ$1,AT9&lt;=$AZ$2)),MIN(AT9,MIN(AT9,$AZ$2)-MAX(AR9,$AZ$1)),TIME(0,0,0)))</f>
        <v/>
      </c>
      <c r="AX9" s="292" t="str">
        <f>IF(AU9="","",MIN(AV9:AW10))</f>
        <v/>
      </c>
    </row>
    <row r="10" spans="1:52" s="154" customFormat="1" ht="13.5" x14ac:dyDescent="0.15">
      <c r="A10" s="304"/>
      <c r="B10" s="299"/>
      <c r="C10" s="294"/>
      <c r="D10" s="295"/>
      <c r="E10" s="295"/>
      <c r="F10" s="295"/>
      <c r="G10" s="295"/>
      <c r="H10" s="295"/>
      <c r="I10" s="296"/>
      <c r="J10" s="140" t="s">
        <v>11</v>
      </c>
      <c r="K10" s="141"/>
      <c r="L10" s="142" t="s">
        <v>12</v>
      </c>
      <c r="M10" s="293"/>
      <c r="N10" s="293"/>
      <c r="O10" s="293"/>
      <c r="P10" s="293"/>
      <c r="Q10" s="143"/>
      <c r="R10" s="304"/>
      <c r="S10" s="299"/>
      <c r="T10" s="294"/>
      <c r="U10" s="295"/>
      <c r="V10" s="295"/>
      <c r="W10" s="295"/>
      <c r="X10" s="295"/>
      <c r="Y10" s="295"/>
      <c r="Z10" s="296"/>
      <c r="AA10" s="140" t="s">
        <v>11</v>
      </c>
      <c r="AB10" s="141"/>
      <c r="AC10" s="142" t="s">
        <v>12</v>
      </c>
      <c r="AD10" s="293"/>
      <c r="AE10" s="293"/>
      <c r="AF10" s="293"/>
      <c r="AG10" s="293"/>
      <c r="AH10" s="2"/>
      <c r="AI10" s="304"/>
      <c r="AJ10" s="299"/>
      <c r="AK10" s="294"/>
      <c r="AL10" s="295"/>
      <c r="AM10" s="295"/>
      <c r="AN10" s="295"/>
      <c r="AO10" s="295"/>
      <c r="AP10" s="295"/>
      <c r="AQ10" s="296"/>
      <c r="AR10" s="140" t="s">
        <v>11</v>
      </c>
      <c r="AS10" s="141"/>
      <c r="AT10" s="142" t="s">
        <v>12</v>
      </c>
      <c r="AU10" s="293"/>
      <c r="AV10" s="293"/>
      <c r="AW10" s="293"/>
      <c r="AX10" s="293"/>
    </row>
    <row r="11" spans="1:52" s="154" customFormat="1" ht="39.75" customHeight="1" x14ac:dyDescent="0.15">
      <c r="A11" s="302">
        <v>3</v>
      </c>
      <c r="B11" s="298">
        <f t="shared" ref="B11" si="5">IFERROR(DATE($A$3,$F$3,A11),"")</f>
        <v>44654</v>
      </c>
      <c r="C11" s="289"/>
      <c r="D11" s="290"/>
      <c r="E11" s="290"/>
      <c r="F11" s="290"/>
      <c r="G11" s="290"/>
      <c r="H11" s="290"/>
      <c r="I11" s="291"/>
      <c r="J11" s="136"/>
      <c r="K11" s="137" t="s">
        <v>0</v>
      </c>
      <c r="L11" s="138"/>
      <c r="M11" s="292" t="str">
        <f t="shared" ref="M11" si="6">IF(AND(J11="",L11=""),"",IFERROR(L11-J11-K12,""))</f>
        <v/>
      </c>
      <c r="N11" s="292" t="str">
        <f>IF(M11="","",IF(M11&gt;TIME(8,0,0),M11-TIME(8,0,0),0))</f>
        <v/>
      </c>
      <c r="O11" s="292" t="str">
        <f>IF(M11="","",IF(OR(AND(J11&gt;=$AZ$1,J11&lt;=$AZ$2),AND(L11&gt;=$AZ$1,L11&lt;=$AZ$2)),MIN(L11,MIN(L11,$AZ$2)-MAX(J11,$AZ$1)),TIME(0,0,0)))</f>
        <v/>
      </c>
      <c r="P11" s="292" t="str">
        <f>IF(M11="","",MIN(N11:O12))</f>
        <v/>
      </c>
      <c r="Q11" s="143"/>
      <c r="R11" s="302">
        <v>13</v>
      </c>
      <c r="S11" s="298">
        <f t="shared" ref="S11" si="7">IFERROR(DATE($A$3,$F$3,R11),"")</f>
        <v>44664</v>
      </c>
      <c r="T11" s="289"/>
      <c r="U11" s="290"/>
      <c r="V11" s="290"/>
      <c r="W11" s="290"/>
      <c r="X11" s="290"/>
      <c r="Y11" s="290"/>
      <c r="Z11" s="291"/>
      <c r="AA11" s="136"/>
      <c r="AB11" s="137" t="s">
        <v>0</v>
      </c>
      <c r="AC11" s="138"/>
      <c r="AD11" s="292" t="str">
        <f t="shared" ref="AD11" si="8">IF(AND(AA11="",AC11=""),"",IFERROR(AC11-AA11-AB12,""))</f>
        <v/>
      </c>
      <c r="AE11" s="292" t="str">
        <f>IF(AD11="","",IF(AD11&gt;TIME(8,0,0),AD11-TIME(8,0,0),0))</f>
        <v/>
      </c>
      <c r="AF11" s="292" t="str">
        <f>IF(AD11="","",IF(OR(AND(AA11&gt;=$AZ$1,AA11&lt;=$AZ$2),AND(AC11&gt;=$AZ$1,AC11&lt;=$AZ$2)),MIN(AC11,MIN(AC11,$AZ$2)-MAX(AA11,$AZ$1)),TIME(0,0,0)))</f>
        <v/>
      </c>
      <c r="AG11" s="292" t="str">
        <f>IF(AD11="","",MIN(AE11:AF12))</f>
        <v/>
      </c>
      <c r="AH11" s="2"/>
      <c r="AI11" s="302">
        <v>23</v>
      </c>
      <c r="AJ11" s="298">
        <f>DATE($A$3,$F$3,AI11)</f>
        <v>44674</v>
      </c>
      <c r="AK11" s="289"/>
      <c r="AL11" s="290"/>
      <c r="AM11" s="290"/>
      <c r="AN11" s="290"/>
      <c r="AO11" s="290"/>
      <c r="AP11" s="290"/>
      <c r="AQ11" s="291"/>
      <c r="AR11" s="136"/>
      <c r="AS11" s="137" t="s">
        <v>0</v>
      </c>
      <c r="AT11" s="138"/>
      <c r="AU11" s="292" t="str">
        <f t="shared" ref="AU11" si="9">IF(AND(AR11="",AT11=""),"",IFERROR(AT11-AR11-AS12,""))</f>
        <v/>
      </c>
      <c r="AV11" s="292" t="str">
        <f>IF(AU11="","",IF(AU11&gt;TIME(8,0,0),AU11-TIME(8,0,0),0))</f>
        <v/>
      </c>
      <c r="AW11" s="292" t="str">
        <f>IF(AU11="","",IF(OR(AND(AR11&gt;=$AZ$1,AR11&lt;=$AZ$2),AND(AT11&gt;=$AZ$1,AT11&lt;=$AZ$2)),MIN(AT11,MIN(AT11,$AZ$2)-MAX(AR11,$AZ$1)),TIME(0,0,0)))</f>
        <v/>
      </c>
      <c r="AX11" s="292" t="str">
        <f>IF(AU11="","",MIN(AV11:AW12))</f>
        <v/>
      </c>
    </row>
    <row r="12" spans="1:52" s="154" customFormat="1" ht="13.5" x14ac:dyDescent="0.15">
      <c r="A12" s="304"/>
      <c r="B12" s="299"/>
      <c r="C12" s="294"/>
      <c r="D12" s="295"/>
      <c r="E12" s="295"/>
      <c r="F12" s="295"/>
      <c r="G12" s="295"/>
      <c r="H12" s="295"/>
      <c r="I12" s="296"/>
      <c r="J12" s="140" t="s">
        <v>11</v>
      </c>
      <c r="K12" s="141"/>
      <c r="L12" s="142" t="s">
        <v>12</v>
      </c>
      <c r="M12" s="293"/>
      <c r="N12" s="293"/>
      <c r="O12" s="293"/>
      <c r="P12" s="293"/>
      <c r="Q12" s="143"/>
      <c r="R12" s="304"/>
      <c r="S12" s="299"/>
      <c r="T12" s="294"/>
      <c r="U12" s="295"/>
      <c r="V12" s="295"/>
      <c r="W12" s="295"/>
      <c r="X12" s="295"/>
      <c r="Y12" s="295"/>
      <c r="Z12" s="296"/>
      <c r="AA12" s="140" t="s">
        <v>11</v>
      </c>
      <c r="AB12" s="141"/>
      <c r="AC12" s="142" t="s">
        <v>12</v>
      </c>
      <c r="AD12" s="293"/>
      <c r="AE12" s="293"/>
      <c r="AF12" s="293"/>
      <c r="AG12" s="293"/>
      <c r="AH12" s="2"/>
      <c r="AI12" s="304"/>
      <c r="AJ12" s="299"/>
      <c r="AK12" s="294"/>
      <c r="AL12" s="295"/>
      <c r="AM12" s="295"/>
      <c r="AN12" s="295"/>
      <c r="AO12" s="295"/>
      <c r="AP12" s="295"/>
      <c r="AQ12" s="296"/>
      <c r="AR12" s="140" t="s">
        <v>11</v>
      </c>
      <c r="AS12" s="141"/>
      <c r="AT12" s="142" t="s">
        <v>12</v>
      </c>
      <c r="AU12" s="293"/>
      <c r="AV12" s="293"/>
      <c r="AW12" s="293"/>
      <c r="AX12" s="293"/>
    </row>
    <row r="13" spans="1:52" s="154" customFormat="1" ht="39.75" customHeight="1" x14ac:dyDescent="0.15">
      <c r="A13" s="302">
        <v>4</v>
      </c>
      <c r="B13" s="298">
        <f t="shared" ref="B13" si="10">IFERROR(DATE($A$3,$F$3,A13),"")</f>
        <v>44655</v>
      </c>
      <c r="C13" s="289"/>
      <c r="D13" s="290"/>
      <c r="E13" s="290"/>
      <c r="F13" s="290"/>
      <c r="G13" s="290"/>
      <c r="H13" s="290"/>
      <c r="I13" s="291"/>
      <c r="J13" s="136"/>
      <c r="K13" s="137" t="s">
        <v>0</v>
      </c>
      <c r="L13" s="138"/>
      <c r="M13" s="292" t="str">
        <f t="shared" ref="M13" si="11">IF(AND(J13="",L13=""),"",IFERROR(L13-J13-K14,""))</f>
        <v/>
      </c>
      <c r="N13" s="292" t="str">
        <f>IF(M13="","",IF(M13&gt;TIME(8,0,0),M13-TIME(8,0,0),0))</f>
        <v/>
      </c>
      <c r="O13" s="292" t="str">
        <f>IF(M13="","",IF(OR(AND(J13&gt;=$AZ$1,J13&lt;=$AZ$2),AND(L13&gt;=$AZ$1,L13&lt;=$AZ$2)),MIN(L13,MIN(L13,$AZ$2)-MAX(J13,$AZ$1)),TIME(0,0,0)))</f>
        <v/>
      </c>
      <c r="P13" s="292" t="str">
        <f>IF(M13="","",MIN(N13:O14))</f>
        <v/>
      </c>
      <c r="Q13" s="143"/>
      <c r="R13" s="302">
        <v>14</v>
      </c>
      <c r="S13" s="298">
        <f t="shared" ref="S13" si="12">IFERROR(DATE($A$3,$F$3,R13),"")</f>
        <v>44665</v>
      </c>
      <c r="T13" s="289"/>
      <c r="U13" s="290"/>
      <c r="V13" s="290"/>
      <c r="W13" s="290"/>
      <c r="X13" s="290"/>
      <c r="Y13" s="290"/>
      <c r="Z13" s="291"/>
      <c r="AA13" s="136"/>
      <c r="AB13" s="137" t="s">
        <v>0</v>
      </c>
      <c r="AC13" s="138"/>
      <c r="AD13" s="292" t="str">
        <f t="shared" ref="AD13" si="13">IF(AND(AA13="",AC13=""),"",IFERROR(AC13-AA13-AB14,""))</f>
        <v/>
      </c>
      <c r="AE13" s="292" t="str">
        <f>IF(AD13="","",IF(AD13&gt;TIME(8,0,0),AD13-TIME(8,0,0),0))</f>
        <v/>
      </c>
      <c r="AF13" s="292" t="str">
        <f>IF(AD13="","",IF(OR(AND(AA13&gt;=$AZ$1,AA13&lt;=$AZ$2),AND(AC13&gt;=$AZ$1,AC13&lt;=$AZ$2)),MIN(AC13,MIN(AC13,$AZ$2)-MAX(AA13,$AZ$1)),TIME(0,0,0)))</f>
        <v/>
      </c>
      <c r="AG13" s="292" t="str">
        <f>IF(AD13="","",MIN(AE13:AF14))</f>
        <v/>
      </c>
      <c r="AH13" s="2"/>
      <c r="AI13" s="302">
        <v>24</v>
      </c>
      <c r="AJ13" s="298">
        <f>DATE($A$3,$F$3,AI13)</f>
        <v>44675</v>
      </c>
      <c r="AK13" s="289"/>
      <c r="AL13" s="290"/>
      <c r="AM13" s="290"/>
      <c r="AN13" s="290"/>
      <c r="AO13" s="290"/>
      <c r="AP13" s="290"/>
      <c r="AQ13" s="291"/>
      <c r="AR13" s="136"/>
      <c r="AS13" s="137" t="s">
        <v>0</v>
      </c>
      <c r="AT13" s="138"/>
      <c r="AU13" s="292" t="str">
        <f t="shared" ref="AU13" si="14">IF(AND(AR13="",AT13=""),"",IFERROR(AT13-AR13-AS14,""))</f>
        <v/>
      </c>
      <c r="AV13" s="292" t="str">
        <f>IF(AU13="","",IF(AU13&gt;TIME(8,0,0),AU13-TIME(8,0,0),0))</f>
        <v/>
      </c>
      <c r="AW13" s="292" t="str">
        <f>IF(AU13="","",IF(OR(AND(AR13&gt;=$AZ$1,AR13&lt;=$AZ$2),AND(AT13&gt;=$AZ$1,AT13&lt;=$AZ$2)),MIN(AT13,MIN(AT13,$AZ$2)-MAX(AR13,$AZ$1)),TIME(0,0,0)))</f>
        <v/>
      </c>
      <c r="AX13" s="292" t="str">
        <f>IF(AU13="","",MIN(AV13:AW14))</f>
        <v/>
      </c>
    </row>
    <row r="14" spans="1:52" s="154" customFormat="1" ht="13.5" x14ac:dyDescent="0.15">
      <c r="A14" s="304"/>
      <c r="B14" s="299"/>
      <c r="C14" s="294"/>
      <c r="D14" s="295"/>
      <c r="E14" s="295"/>
      <c r="F14" s="295"/>
      <c r="G14" s="295"/>
      <c r="H14" s="295"/>
      <c r="I14" s="296"/>
      <c r="J14" s="140" t="s">
        <v>11</v>
      </c>
      <c r="K14" s="141"/>
      <c r="L14" s="142" t="s">
        <v>12</v>
      </c>
      <c r="M14" s="293"/>
      <c r="N14" s="293"/>
      <c r="O14" s="293"/>
      <c r="P14" s="293"/>
      <c r="Q14" s="143"/>
      <c r="R14" s="304"/>
      <c r="S14" s="299"/>
      <c r="T14" s="294"/>
      <c r="U14" s="295"/>
      <c r="V14" s="295"/>
      <c r="W14" s="295"/>
      <c r="X14" s="295"/>
      <c r="Y14" s="295"/>
      <c r="Z14" s="296"/>
      <c r="AA14" s="140" t="s">
        <v>11</v>
      </c>
      <c r="AB14" s="141"/>
      <c r="AC14" s="142" t="s">
        <v>12</v>
      </c>
      <c r="AD14" s="293"/>
      <c r="AE14" s="293"/>
      <c r="AF14" s="293"/>
      <c r="AG14" s="293"/>
      <c r="AH14" s="2"/>
      <c r="AI14" s="304"/>
      <c r="AJ14" s="299"/>
      <c r="AK14" s="294"/>
      <c r="AL14" s="295"/>
      <c r="AM14" s="295"/>
      <c r="AN14" s="295"/>
      <c r="AO14" s="295"/>
      <c r="AP14" s="295"/>
      <c r="AQ14" s="296"/>
      <c r="AR14" s="140" t="s">
        <v>11</v>
      </c>
      <c r="AS14" s="141"/>
      <c r="AT14" s="142" t="s">
        <v>12</v>
      </c>
      <c r="AU14" s="293"/>
      <c r="AV14" s="293"/>
      <c r="AW14" s="293"/>
      <c r="AX14" s="293"/>
    </row>
    <row r="15" spans="1:52" s="154" customFormat="1" ht="39.75" customHeight="1" x14ac:dyDescent="0.15">
      <c r="A15" s="302">
        <v>5</v>
      </c>
      <c r="B15" s="298">
        <f t="shared" ref="B15" si="15">IFERROR(DATE($A$3,$F$3,A15),"")</f>
        <v>44656</v>
      </c>
      <c r="C15" s="289"/>
      <c r="D15" s="290"/>
      <c r="E15" s="290"/>
      <c r="F15" s="290"/>
      <c r="G15" s="290"/>
      <c r="H15" s="290"/>
      <c r="I15" s="291"/>
      <c r="J15" s="136"/>
      <c r="K15" s="137" t="s">
        <v>0</v>
      </c>
      <c r="L15" s="138"/>
      <c r="M15" s="292" t="str">
        <f t="shared" ref="M15" si="16">IF(AND(J15="",L15=""),"",IFERROR(L15-J15-K16,""))</f>
        <v/>
      </c>
      <c r="N15" s="292" t="str">
        <f>IF(M15="","",IF(M15&gt;TIME(8,0,0),M15-TIME(8,0,0),0))</f>
        <v/>
      </c>
      <c r="O15" s="292" t="str">
        <f>IF(M15="","",IF(OR(AND(J15&gt;=$AZ$1,J15&lt;=$AZ$2),AND(L15&gt;=$AZ$1,L15&lt;=$AZ$2)),MIN(L15,MIN(L15,$AZ$2)-MAX(J15,$AZ$1)),TIME(0,0,0)))</f>
        <v/>
      </c>
      <c r="P15" s="292" t="str">
        <f>IF(M15="","",MIN(N15:O16))</f>
        <v/>
      </c>
      <c r="Q15" s="143"/>
      <c r="R15" s="302">
        <v>15</v>
      </c>
      <c r="S15" s="298">
        <f t="shared" ref="S15" si="17">IFERROR(DATE($A$3,$F$3,R15),"")</f>
        <v>44666</v>
      </c>
      <c r="T15" s="289"/>
      <c r="U15" s="290"/>
      <c r="V15" s="290"/>
      <c r="W15" s="290"/>
      <c r="X15" s="290"/>
      <c r="Y15" s="290"/>
      <c r="Z15" s="291"/>
      <c r="AA15" s="136"/>
      <c r="AB15" s="137" t="s">
        <v>0</v>
      </c>
      <c r="AC15" s="138"/>
      <c r="AD15" s="292" t="str">
        <f t="shared" ref="AD15" si="18">IF(AND(AA15="",AC15=""),"",IFERROR(AC15-AA15-AB16,""))</f>
        <v/>
      </c>
      <c r="AE15" s="292" t="str">
        <f>IF(AD15="","",IF(AD15&gt;TIME(8,0,0),AD15-TIME(8,0,0),0))</f>
        <v/>
      </c>
      <c r="AF15" s="292" t="str">
        <f>IF(AD15="","",IF(OR(AND(AA15&gt;=$AZ$1,AA15&lt;=$AZ$2),AND(AC15&gt;=$AZ$1,AC15&lt;=$AZ$2)),MIN(AC15,MIN(AC15,$AZ$2)-MAX(AA15,$AZ$1)),TIME(0,0,0)))</f>
        <v/>
      </c>
      <c r="AG15" s="292" t="str">
        <f>IF(AD15="","",MIN(AE15:AF16))</f>
        <v/>
      </c>
      <c r="AH15" s="2"/>
      <c r="AI15" s="302">
        <v>25</v>
      </c>
      <c r="AJ15" s="298">
        <f>DATE($A$3,$F$3,AI15)</f>
        <v>44676</v>
      </c>
      <c r="AK15" s="289"/>
      <c r="AL15" s="290"/>
      <c r="AM15" s="290"/>
      <c r="AN15" s="290"/>
      <c r="AO15" s="290"/>
      <c r="AP15" s="290"/>
      <c r="AQ15" s="291"/>
      <c r="AR15" s="136"/>
      <c r="AS15" s="137" t="s">
        <v>0</v>
      </c>
      <c r="AT15" s="138"/>
      <c r="AU15" s="292" t="str">
        <f t="shared" ref="AU15" si="19">IF(AND(AR15="",AT15=""),"",IFERROR(AT15-AR15-AS16,""))</f>
        <v/>
      </c>
      <c r="AV15" s="292" t="str">
        <f>IF(AU15="","",IF(AU15&gt;TIME(8,0,0),AU15-TIME(8,0,0),0))</f>
        <v/>
      </c>
      <c r="AW15" s="292" t="str">
        <f>IF(AU15="","",IF(OR(AND(AR15&gt;=$AZ$1,AR15&lt;=$AZ$2),AND(AT15&gt;=$AZ$1,AT15&lt;=$AZ$2)),MIN(AT15,MIN(AT15,$AZ$2)-MAX(AR15,$AZ$1)),TIME(0,0,0)))</f>
        <v/>
      </c>
      <c r="AX15" s="292" t="str">
        <f>IF(AU15="","",MIN(AV15:AW16))</f>
        <v/>
      </c>
    </row>
    <row r="16" spans="1:52" s="154" customFormat="1" ht="13.5" x14ac:dyDescent="0.15">
      <c r="A16" s="304"/>
      <c r="B16" s="299"/>
      <c r="C16" s="294"/>
      <c r="D16" s="295"/>
      <c r="E16" s="295"/>
      <c r="F16" s="295"/>
      <c r="G16" s="295"/>
      <c r="H16" s="295"/>
      <c r="I16" s="296"/>
      <c r="J16" s="140" t="s">
        <v>11</v>
      </c>
      <c r="K16" s="141"/>
      <c r="L16" s="142" t="s">
        <v>12</v>
      </c>
      <c r="M16" s="293"/>
      <c r="N16" s="293"/>
      <c r="O16" s="293"/>
      <c r="P16" s="293"/>
      <c r="Q16" s="143"/>
      <c r="R16" s="304"/>
      <c r="S16" s="299"/>
      <c r="T16" s="294"/>
      <c r="U16" s="295"/>
      <c r="V16" s="295"/>
      <c r="W16" s="295"/>
      <c r="X16" s="295"/>
      <c r="Y16" s="295"/>
      <c r="Z16" s="296"/>
      <c r="AA16" s="140" t="s">
        <v>11</v>
      </c>
      <c r="AB16" s="141"/>
      <c r="AC16" s="142" t="s">
        <v>12</v>
      </c>
      <c r="AD16" s="293"/>
      <c r="AE16" s="293"/>
      <c r="AF16" s="293"/>
      <c r="AG16" s="293"/>
      <c r="AH16" s="2"/>
      <c r="AI16" s="304"/>
      <c r="AJ16" s="299"/>
      <c r="AK16" s="294"/>
      <c r="AL16" s="295"/>
      <c r="AM16" s="295"/>
      <c r="AN16" s="295"/>
      <c r="AO16" s="295"/>
      <c r="AP16" s="295"/>
      <c r="AQ16" s="296"/>
      <c r="AR16" s="140" t="s">
        <v>11</v>
      </c>
      <c r="AS16" s="141"/>
      <c r="AT16" s="142" t="s">
        <v>12</v>
      </c>
      <c r="AU16" s="293"/>
      <c r="AV16" s="293"/>
      <c r="AW16" s="293"/>
      <c r="AX16" s="293"/>
    </row>
    <row r="17" spans="1:50" s="154" customFormat="1" ht="39.75" customHeight="1" x14ac:dyDescent="0.15">
      <c r="A17" s="302">
        <v>6</v>
      </c>
      <c r="B17" s="298">
        <f t="shared" ref="B17" si="20">IFERROR(DATE($A$3,$F$3,A17),"")</f>
        <v>44657</v>
      </c>
      <c r="C17" s="289"/>
      <c r="D17" s="290"/>
      <c r="E17" s="290"/>
      <c r="F17" s="290"/>
      <c r="G17" s="290"/>
      <c r="H17" s="290"/>
      <c r="I17" s="291"/>
      <c r="J17" s="136"/>
      <c r="K17" s="137" t="s">
        <v>0</v>
      </c>
      <c r="L17" s="138"/>
      <c r="M17" s="292" t="str">
        <f t="shared" ref="M17" si="21">IF(AND(J17="",L17=""),"",IFERROR(L17-J17-K18,""))</f>
        <v/>
      </c>
      <c r="N17" s="292" t="str">
        <f>IF(M17="","",IF(M17&gt;TIME(8,0,0),M17-TIME(8,0,0),0))</f>
        <v/>
      </c>
      <c r="O17" s="292" t="str">
        <f>IF(M17="","",IF(OR(AND(J17&gt;=$AZ$1,J17&lt;=$AZ$2),AND(L17&gt;=$AZ$1,L17&lt;=$AZ$2)),MIN(L17,MIN(L17,$AZ$2)-MAX(J17,$AZ$1)),TIME(0,0,0)))</f>
        <v/>
      </c>
      <c r="P17" s="292" t="str">
        <f>IF(M17="","",MIN(N17:O18))</f>
        <v/>
      </c>
      <c r="Q17" s="143"/>
      <c r="R17" s="302">
        <v>16</v>
      </c>
      <c r="S17" s="298">
        <f t="shared" ref="S17" si="22">IFERROR(DATE($A$3,$F$3,R17),"")</f>
        <v>44667</v>
      </c>
      <c r="T17" s="289"/>
      <c r="U17" s="290"/>
      <c r="V17" s="290"/>
      <c r="W17" s="290"/>
      <c r="X17" s="290"/>
      <c r="Y17" s="290"/>
      <c r="Z17" s="291"/>
      <c r="AA17" s="136"/>
      <c r="AB17" s="137" t="s">
        <v>0</v>
      </c>
      <c r="AC17" s="138"/>
      <c r="AD17" s="292" t="str">
        <f t="shared" ref="AD17" si="23">IF(AND(AA17="",AC17=""),"",IFERROR(AC17-AA17-AB18,""))</f>
        <v/>
      </c>
      <c r="AE17" s="292" t="str">
        <f>IF(AD17="","",IF(AD17&gt;TIME(8,0,0),AD17-TIME(8,0,0),0))</f>
        <v/>
      </c>
      <c r="AF17" s="292" t="str">
        <f>IF(AD17="","",IF(OR(AND(AA17&gt;=$AZ$1,AA17&lt;=$AZ$2),AND(AC17&gt;=$AZ$1,AC17&lt;=$AZ$2)),MIN(AC17,MIN(AC17,$AZ$2)-MAX(AA17,$AZ$1)),TIME(0,0,0)))</f>
        <v/>
      </c>
      <c r="AG17" s="292" t="str">
        <f>IF(AD17="","",MIN(AE17:AF18))</f>
        <v/>
      </c>
      <c r="AH17" s="2"/>
      <c r="AI17" s="302">
        <v>26</v>
      </c>
      <c r="AJ17" s="298">
        <f>DATE($A$3,$F$3,AI17)</f>
        <v>44677</v>
      </c>
      <c r="AK17" s="289"/>
      <c r="AL17" s="290"/>
      <c r="AM17" s="290"/>
      <c r="AN17" s="290"/>
      <c r="AO17" s="290"/>
      <c r="AP17" s="290"/>
      <c r="AQ17" s="291"/>
      <c r="AR17" s="136"/>
      <c r="AS17" s="137" t="s">
        <v>0</v>
      </c>
      <c r="AT17" s="138"/>
      <c r="AU17" s="292" t="str">
        <f t="shared" ref="AU17" si="24">IF(AND(AR17="",AT17=""),"",IFERROR(AT17-AR17-AS18,""))</f>
        <v/>
      </c>
      <c r="AV17" s="292" t="str">
        <f>IF(AU17="","",IF(AU17&gt;TIME(8,0,0),AU17-TIME(8,0,0),0))</f>
        <v/>
      </c>
      <c r="AW17" s="292" t="str">
        <f>IF(AU17="","",IF(OR(AND(AR17&gt;=$AZ$1,AR17&lt;=$AZ$2),AND(AT17&gt;=$AZ$1,AT17&lt;=$AZ$2)),MIN(AT17,MIN(AT17,$AZ$2)-MAX(AR17,$AZ$1)),TIME(0,0,0)))</f>
        <v/>
      </c>
      <c r="AX17" s="292" t="str">
        <f>IF(AU17="","",MIN(AV17:AW18))</f>
        <v/>
      </c>
    </row>
    <row r="18" spans="1:50" s="154" customFormat="1" ht="13.5" x14ac:dyDescent="0.15">
      <c r="A18" s="304"/>
      <c r="B18" s="299"/>
      <c r="C18" s="294"/>
      <c r="D18" s="295"/>
      <c r="E18" s="295"/>
      <c r="F18" s="295"/>
      <c r="G18" s="295"/>
      <c r="H18" s="295"/>
      <c r="I18" s="296"/>
      <c r="J18" s="140" t="s">
        <v>11</v>
      </c>
      <c r="K18" s="141"/>
      <c r="L18" s="142" t="s">
        <v>12</v>
      </c>
      <c r="M18" s="293"/>
      <c r="N18" s="293"/>
      <c r="O18" s="293"/>
      <c r="P18" s="293"/>
      <c r="Q18" s="143"/>
      <c r="R18" s="304"/>
      <c r="S18" s="299"/>
      <c r="T18" s="294"/>
      <c r="U18" s="295"/>
      <c r="V18" s="295"/>
      <c r="W18" s="295"/>
      <c r="X18" s="295"/>
      <c r="Y18" s="295"/>
      <c r="Z18" s="296"/>
      <c r="AA18" s="140" t="s">
        <v>11</v>
      </c>
      <c r="AB18" s="141"/>
      <c r="AC18" s="142" t="s">
        <v>12</v>
      </c>
      <c r="AD18" s="293"/>
      <c r="AE18" s="293"/>
      <c r="AF18" s="293"/>
      <c r="AG18" s="293"/>
      <c r="AH18" s="2"/>
      <c r="AI18" s="304"/>
      <c r="AJ18" s="299"/>
      <c r="AK18" s="294"/>
      <c r="AL18" s="295"/>
      <c r="AM18" s="295"/>
      <c r="AN18" s="295"/>
      <c r="AO18" s="295"/>
      <c r="AP18" s="295"/>
      <c r="AQ18" s="296"/>
      <c r="AR18" s="140" t="s">
        <v>11</v>
      </c>
      <c r="AS18" s="141"/>
      <c r="AT18" s="142" t="s">
        <v>12</v>
      </c>
      <c r="AU18" s="293"/>
      <c r="AV18" s="293"/>
      <c r="AW18" s="293"/>
      <c r="AX18" s="293"/>
    </row>
    <row r="19" spans="1:50" s="154" customFormat="1" ht="39.75" customHeight="1" x14ac:dyDescent="0.15">
      <c r="A19" s="302">
        <v>7</v>
      </c>
      <c r="B19" s="298">
        <f t="shared" ref="B19" si="25">IFERROR(DATE($A$3,$F$3,A19),"")</f>
        <v>44658</v>
      </c>
      <c r="C19" s="289"/>
      <c r="D19" s="290"/>
      <c r="E19" s="290"/>
      <c r="F19" s="290"/>
      <c r="G19" s="290"/>
      <c r="H19" s="290"/>
      <c r="I19" s="291"/>
      <c r="J19" s="136"/>
      <c r="K19" s="137" t="s">
        <v>0</v>
      </c>
      <c r="L19" s="138"/>
      <c r="M19" s="292" t="str">
        <f t="shared" ref="M19" si="26">IF(AND(J19="",L19=""),"",IFERROR(L19-J19-K20,""))</f>
        <v/>
      </c>
      <c r="N19" s="292" t="str">
        <f>IF(M19="","",IF(M19&gt;TIME(8,0,0),M19-TIME(8,0,0),0))</f>
        <v/>
      </c>
      <c r="O19" s="292" t="str">
        <f>IF(M19="","",IF(OR(AND(J19&gt;=$AZ$1,J19&lt;=$AZ$2),AND(L19&gt;=$AZ$1,L19&lt;=$AZ$2)),MIN(L19,MIN(L19,$AZ$2)-MAX(J19,$AZ$1)),TIME(0,0,0)))</f>
        <v/>
      </c>
      <c r="P19" s="292" t="str">
        <f>IF(M19="","",MIN(N19:O20))</f>
        <v/>
      </c>
      <c r="Q19" s="143"/>
      <c r="R19" s="302">
        <v>17</v>
      </c>
      <c r="S19" s="298">
        <f t="shared" ref="S19" si="27">IFERROR(DATE($A$3,$F$3,R19),"")</f>
        <v>44668</v>
      </c>
      <c r="T19" s="289"/>
      <c r="U19" s="290"/>
      <c r="V19" s="290"/>
      <c r="W19" s="290"/>
      <c r="X19" s="290"/>
      <c r="Y19" s="290"/>
      <c r="Z19" s="291"/>
      <c r="AA19" s="136"/>
      <c r="AB19" s="137" t="s">
        <v>0</v>
      </c>
      <c r="AC19" s="138"/>
      <c r="AD19" s="292" t="str">
        <f t="shared" ref="AD19" si="28">IF(AND(AA19="",AC19=""),"",IFERROR(AC19-AA19-AB20,""))</f>
        <v/>
      </c>
      <c r="AE19" s="292" t="str">
        <f>IF(AD19="","",IF(AD19&gt;TIME(8,0,0),AD19-TIME(8,0,0),0))</f>
        <v/>
      </c>
      <c r="AF19" s="292" t="str">
        <f>IF(AD19="","",IF(OR(AND(AA19&gt;=$AZ$1,AA19&lt;=$AZ$2),AND(AC19&gt;=$AZ$1,AC19&lt;=$AZ$2)),MIN(AC19,MIN(AC19,$AZ$2)-MAX(AA19,$AZ$1)),TIME(0,0,0)))</f>
        <v/>
      </c>
      <c r="AG19" s="292" t="str">
        <f>IF(AD19="","",MIN(AE19:AF20))</f>
        <v/>
      </c>
      <c r="AH19" s="2"/>
      <c r="AI19" s="302">
        <v>27</v>
      </c>
      <c r="AJ19" s="298">
        <f>DATE($A$3,$F$3,AI19)</f>
        <v>44678</v>
      </c>
      <c r="AK19" s="289"/>
      <c r="AL19" s="290"/>
      <c r="AM19" s="290"/>
      <c r="AN19" s="290"/>
      <c r="AO19" s="290"/>
      <c r="AP19" s="290"/>
      <c r="AQ19" s="291"/>
      <c r="AR19" s="136"/>
      <c r="AS19" s="137" t="s">
        <v>0</v>
      </c>
      <c r="AT19" s="138"/>
      <c r="AU19" s="292" t="str">
        <f t="shared" ref="AU19" si="29">IF(AND(AR19="",AT19=""),"",IFERROR(AT19-AR19-AS20,""))</f>
        <v/>
      </c>
      <c r="AV19" s="292" t="str">
        <f>IF(AU19="","",IF(AU19&gt;TIME(8,0,0),AU19-TIME(8,0,0),0))</f>
        <v/>
      </c>
      <c r="AW19" s="292" t="str">
        <f>IF(AU19="","",IF(OR(AND(AR19&gt;=$AZ$1,AR19&lt;=$AZ$2),AND(AT19&gt;=$AZ$1,AT19&lt;=$AZ$2)),MIN(AT19,MIN(AT19,$AZ$2)-MAX(AR19,$AZ$1)),TIME(0,0,0)))</f>
        <v/>
      </c>
      <c r="AX19" s="292" t="str">
        <f>IF(AU19="","",MIN(AV19:AW20))</f>
        <v/>
      </c>
    </row>
    <row r="20" spans="1:50" s="154" customFormat="1" ht="13.5" x14ac:dyDescent="0.15">
      <c r="A20" s="304"/>
      <c r="B20" s="299"/>
      <c r="C20" s="294"/>
      <c r="D20" s="295"/>
      <c r="E20" s="295"/>
      <c r="F20" s="295"/>
      <c r="G20" s="295"/>
      <c r="H20" s="295"/>
      <c r="I20" s="296"/>
      <c r="J20" s="140" t="s">
        <v>11</v>
      </c>
      <c r="K20" s="141"/>
      <c r="L20" s="142" t="s">
        <v>12</v>
      </c>
      <c r="M20" s="293"/>
      <c r="N20" s="293"/>
      <c r="O20" s="293"/>
      <c r="P20" s="293"/>
      <c r="Q20" s="143"/>
      <c r="R20" s="304"/>
      <c r="S20" s="299"/>
      <c r="T20" s="294"/>
      <c r="U20" s="295"/>
      <c r="V20" s="295"/>
      <c r="W20" s="295"/>
      <c r="X20" s="295"/>
      <c r="Y20" s="295"/>
      <c r="Z20" s="296"/>
      <c r="AA20" s="140" t="s">
        <v>11</v>
      </c>
      <c r="AB20" s="141"/>
      <c r="AC20" s="142" t="s">
        <v>12</v>
      </c>
      <c r="AD20" s="293"/>
      <c r="AE20" s="293"/>
      <c r="AF20" s="293"/>
      <c r="AG20" s="293"/>
      <c r="AH20" s="2"/>
      <c r="AI20" s="304"/>
      <c r="AJ20" s="299"/>
      <c r="AK20" s="294"/>
      <c r="AL20" s="295"/>
      <c r="AM20" s="295"/>
      <c r="AN20" s="295"/>
      <c r="AO20" s="295"/>
      <c r="AP20" s="295"/>
      <c r="AQ20" s="296"/>
      <c r="AR20" s="140" t="s">
        <v>11</v>
      </c>
      <c r="AS20" s="141"/>
      <c r="AT20" s="142" t="s">
        <v>12</v>
      </c>
      <c r="AU20" s="293"/>
      <c r="AV20" s="293"/>
      <c r="AW20" s="293"/>
      <c r="AX20" s="293"/>
    </row>
    <row r="21" spans="1:50" s="154" customFormat="1" ht="39.75" customHeight="1" x14ac:dyDescent="0.15">
      <c r="A21" s="302">
        <v>8</v>
      </c>
      <c r="B21" s="298">
        <f t="shared" ref="B21" si="30">IFERROR(DATE($A$3,$F$3,A21),"")</f>
        <v>44659</v>
      </c>
      <c r="C21" s="289"/>
      <c r="D21" s="290"/>
      <c r="E21" s="290"/>
      <c r="F21" s="290"/>
      <c r="G21" s="290"/>
      <c r="H21" s="290"/>
      <c r="I21" s="291"/>
      <c r="J21" s="136"/>
      <c r="K21" s="137" t="s">
        <v>0</v>
      </c>
      <c r="L21" s="138"/>
      <c r="M21" s="292" t="str">
        <f t="shared" ref="M21" si="31">IF(AND(J21="",L21=""),"",IFERROR(L21-J21-K22,""))</f>
        <v/>
      </c>
      <c r="N21" s="292" t="str">
        <f>IF(M21="","",IF(M21&gt;TIME(8,0,0),M21-TIME(8,0,0),0))</f>
        <v/>
      </c>
      <c r="O21" s="292" t="str">
        <f>IF(M21="","",IF(OR(AND(J21&gt;=$AZ$1,J21&lt;=$AZ$2),AND(L21&gt;=$AZ$1,L21&lt;=$AZ$2)),MIN(L21,MIN(L21,$AZ$2)-MAX(J21,$AZ$1)),TIME(0,0,0)))</f>
        <v/>
      </c>
      <c r="P21" s="292" t="str">
        <f>IF(M21="","",MIN(N21:O22))</f>
        <v/>
      </c>
      <c r="Q21" s="143"/>
      <c r="R21" s="302">
        <v>18</v>
      </c>
      <c r="S21" s="298">
        <f t="shared" ref="S21" si="32">IFERROR(DATE($A$3,$F$3,R21),"")</f>
        <v>44669</v>
      </c>
      <c r="T21" s="289"/>
      <c r="U21" s="290"/>
      <c r="V21" s="290"/>
      <c r="W21" s="290"/>
      <c r="X21" s="290"/>
      <c r="Y21" s="290"/>
      <c r="Z21" s="291"/>
      <c r="AA21" s="136"/>
      <c r="AB21" s="137" t="s">
        <v>0</v>
      </c>
      <c r="AC21" s="138"/>
      <c r="AD21" s="292" t="str">
        <f t="shared" ref="AD21" si="33">IF(AND(AA21="",AC21=""),"",IFERROR(AC21-AA21-AB22,""))</f>
        <v/>
      </c>
      <c r="AE21" s="292" t="str">
        <f>IF(AD21="","",IF(AD21&gt;TIME(8,0,0),AD21-TIME(8,0,0),0))</f>
        <v/>
      </c>
      <c r="AF21" s="292" t="str">
        <f>IF(AD21="","",IF(OR(AND(AA21&gt;=$AZ$1,AA21&lt;=$AZ$2),AND(AC21&gt;=$AZ$1,AC21&lt;=$AZ$2)),MIN(AC21,MIN(AC21,$AZ$2)-MAX(AA21,$AZ$1)),TIME(0,0,0)))</f>
        <v/>
      </c>
      <c r="AG21" s="292" t="str">
        <f>IF(AD21="","",MIN(AE21:AF22))</f>
        <v/>
      </c>
      <c r="AH21" s="2"/>
      <c r="AI21" s="302">
        <v>28</v>
      </c>
      <c r="AJ21" s="298">
        <f>DATE($A$3,$F$3,AI21)</f>
        <v>44679</v>
      </c>
      <c r="AK21" s="289"/>
      <c r="AL21" s="290"/>
      <c r="AM21" s="290"/>
      <c r="AN21" s="290"/>
      <c r="AO21" s="290"/>
      <c r="AP21" s="290"/>
      <c r="AQ21" s="291"/>
      <c r="AR21" s="136"/>
      <c r="AS21" s="137" t="s">
        <v>0</v>
      </c>
      <c r="AT21" s="138"/>
      <c r="AU21" s="292" t="str">
        <f t="shared" ref="AU21" si="34">IF(AND(AR21="",AT21=""),"",IFERROR(AT21-AR21-AS22,""))</f>
        <v/>
      </c>
      <c r="AV21" s="292" t="str">
        <f>IF(AU21="","",IF(AU21&gt;TIME(8,0,0),AU21-TIME(8,0,0),0))</f>
        <v/>
      </c>
      <c r="AW21" s="292" t="str">
        <f>IF(AU21="","",IF(OR(AND(AR21&gt;=$AZ$1,AR21&lt;=$AZ$2),AND(AT21&gt;=$AZ$1,AT21&lt;=$AZ$2)),MIN(AT21,MIN(AT21,$AZ$2)-MAX(AR21,$AZ$1)),TIME(0,0,0)))</f>
        <v/>
      </c>
      <c r="AX21" s="292" t="str">
        <f>IF(AU21="","",MIN(AV21:AW22))</f>
        <v/>
      </c>
    </row>
    <row r="22" spans="1:50" s="154" customFormat="1" ht="13.5" x14ac:dyDescent="0.15">
      <c r="A22" s="304"/>
      <c r="B22" s="299"/>
      <c r="C22" s="294"/>
      <c r="D22" s="295"/>
      <c r="E22" s="295"/>
      <c r="F22" s="295"/>
      <c r="G22" s="295"/>
      <c r="H22" s="295"/>
      <c r="I22" s="296"/>
      <c r="J22" s="140" t="s">
        <v>11</v>
      </c>
      <c r="K22" s="141"/>
      <c r="L22" s="142" t="s">
        <v>12</v>
      </c>
      <c r="M22" s="293"/>
      <c r="N22" s="293"/>
      <c r="O22" s="293"/>
      <c r="P22" s="293"/>
      <c r="Q22" s="143"/>
      <c r="R22" s="304"/>
      <c r="S22" s="299"/>
      <c r="T22" s="294"/>
      <c r="U22" s="295"/>
      <c r="V22" s="295"/>
      <c r="W22" s="295"/>
      <c r="X22" s="295"/>
      <c r="Y22" s="295"/>
      <c r="Z22" s="296"/>
      <c r="AA22" s="140" t="s">
        <v>11</v>
      </c>
      <c r="AB22" s="141"/>
      <c r="AC22" s="142" t="s">
        <v>12</v>
      </c>
      <c r="AD22" s="293"/>
      <c r="AE22" s="293"/>
      <c r="AF22" s="293"/>
      <c r="AG22" s="293"/>
      <c r="AH22" s="2"/>
      <c r="AI22" s="304"/>
      <c r="AJ22" s="299"/>
      <c r="AK22" s="294"/>
      <c r="AL22" s="295"/>
      <c r="AM22" s="295"/>
      <c r="AN22" s="295"/>
      <c r="AO22" s="295"/>
      <c r="AP22" s="295"/>
      <c r="AQ22" s="296"/>
      <c r="AR22" s="140" t="s">
        <v>11</v>
      </c>
      <c r="AS22" s="141"/>
      <c r="AT22" s="142" t="s">
        <v>12</v>
      </c>
      <c r="AU22" s="293"/>
      <c r="AV22" s="293"/>
      <c r="AW22" s="293"/>
      <c r="AX22" s="293"/>
    </row>
    <row r="23" spans="1:50" s="154" customFormat="1" ht="39.75" customHeight="1" x14ac:dyDescent="0.15">
      <c r="A23" s="302">
        <v>9</v>
      </c>
      <c r="B23" s="298">
        <f t="shared" ref="B23" si="35">IFERROR(DATE($A$3,$F$3,A23),"")</f>
        <v>44660</v>
      </c>
      <c r="C23" s="289"/>
      <c r="D23" s="290"/>
      <c r="E23" s="290"/>
      <c r="F23" s="290"/>
      <c r="G23" s="290"/>
      <c r="H23" s="290"/>
      <c r="I23" s="291"/>
      <c r="J23" s="136"/>
      <c r="K23" s="137" t="s">
        <v>0</v>
      </c>
      <c r="L23" s="138"/>
      <c r="M23" s="292" t="str">
        <f t="shared" ref="M23" si="36">IF(AND(J23="",L23=""),"",IFERROR(L23-J23-K24,""))</f>
        <v/>
      </c>
      <c r="N23" s="292" t="str">
        <f>IF(M23="","",IF(M23&gt;TIME(8,0,0),M23-TIME(8,0,0),0))</f>
        <v/>
      </c>
      <c r="O23" s="292" t="str">
        <f>IF(M23="","",IF(OR(AND(J23&gt;=$AZ$1,J23&lt;=$AZ$2),AND(L23&gt;=$AZ$1,L23&lt;=$AZ$2)),MIN(L23,MIN(L23,$AZ$2)-MAX(J23,$AZ$1)),TIME(0,0,0)))</f>
        <v/>
      </c>
      <c r="P23" s="292" t="str">
        <f>IF(M23="","",MIN(N23:O24))</f>
        <v/>
      </c>
      <c r="Q23" s="143"/>
      <c r="R23" s="302">
        <v>19</v>
      </c>
      <c r="S23" s="298">
        <f t="shared" ref="S23" si="37">IFERROR(DATE($A$3,$F$3,R23),"")</f>
        <v>44670</v>
      </c>
      <c r="T23" s="289"/>
      <c r="U23" s="290"/>
      <c r="V23" s="290"/>
      <c r="W23" s="290"/>
      <c r="X23" s="290"/>
      <c r="Y23" s="290"/>
      <c r="Z23" s="291"/>
      <c r="AA23" s="136"/>
      <c r="AB23" s="137" t="s">
        <v>0</v>
      </c>
      <c r="AC23" s="138"/>
      <c r="AD23" s="292" t="str">
        <f t="shared" ref="AD23" si="38">IF(AND(AA23="",AC23=""),"",IFERROR(AC23-AA23-AB24,""))</f>
        <v/>
      </c>
      <c r="AE23" s="292" t="str">
        <f>IF(AD23="","",IF(AD23&gt;TIME(8,0,0),AD23-TIME(8,0,0),0))</f>
        <v/>
      </c>
      <c r="AF23" s="292" t="str">
        <f>IF(AD23="","",IF(OR(AND(AA23&gt;=$AZ$1,AA23&lt;=$AZ$2),AND(AC23&gt;=$AZ$1,AC23&lt;=$AZ$2)),MIN(AC23,MIN(AC23,$AZ$2)-MAX(AA23,$AZ$1)),TIME(0,0,0)))</f>
        <v/>
      </c>
      <c r="AG23" s="292" t="str">
        <f>IF(AD23="","",MIN(AE23:AF24))</f>
        <v/>
      </c>
      <c r="AH23" s="2"/>
      <c r="AI23" s="302">
        <v>29</v>
      </c>
      <c r="AJ23" s="298">
        <f>DATE($A$3,$F$3,AI23)</f>
        <v>44680</v>
      </c>
      <c r="AK23" s="289"/>
      <c r="AL23" s="290"/>
      <c r="AM23" s="290"/>
      <c r="AN23" s="290"/>
      <c r="AO23" s="290"/>
      <c r="AP23" s="290"/>
      <c r="AQ23" s="291"/>
      <c r="AR23" s="136"/>
      <c r="AS23" s="137" t="s">
        <v>0</v>
      </c>
      <c r="AT23" s="138"/>
      <c r="AU23" s="292" t="str">
        <f t="shared" ref="AU23" si="39">IF(AND(AR23="",AT23=""),"",IFERROR(AT23-AR23-AS24,""))</f>
        <v/>
      </c>
      <c r="AV23" s="292" t="str">
        <f>IF(AU23="","",IF(AU23&gt;TIME(8,0,0),AU23-TIME(8,0,0),0))</f>
        <v/>
      </c>
      <c r="AW23" s="292" t="str">
        <f>IF(AU23="","",IF(OR(AND(AR23&gt;=$AZ$1,AR23&lt;=$AZ$2),AND(AT23&gt;=$AZ$1,AT23&lt;=$AZ$2)),MIN(AT23,MIN(AT23,$AZ$2)-MAX(AR23,$AZ$1)),TIME(0,0,0)))</f>
        <v/>
      </c>
      <c r="AX23" s="292" t="str">
        <f>IF(AU23="","",MIN(AV23:AW24))</f>
        <v/>
      </c>
    </row>
    <row r="24" spans="1:50" s="154" customFormat="1" ht="13.5" x14ac:dyDescent="0.15">
      <c r="A24" s="304"/>
      <c r="B24" s="299"/>
      <c r="C24" s="294"/>
      <c r="D24" s="295"/>
      <c r="E24" s="295"/>
      <c r="F24" s="295"/>
      <c r="G24" s="295"/>
      <c r="H24" s="295"/>
      <c r="I24" s="296"/>
      <c r="J24" s="140" t="s">
        <v>11</v>
      </c>
      <c r="K24" s="141"/>
      <c r="L24" s="142" t="s">
        <v>12</v>
      </c>
      <c r="M24" s="293"/>
      <c r="N24" s="293"/>
      <c r="O24" s="293"/>
      <c r="P24" s="293"/>
      <c r="Q24" s="143"/>
      <c r="R24" s="304"/>
      <c r="S24" s="299"/>
      <c r="T24" s="294"/>
      <c r="U24" s="295"/>
      <c r="V24" s="295"/>
      <c r="W24" s="295"/>
      <c r="X24" s="295"/>
      <c r="Y24" s="295"/>
      <c r="Z24" s="296"/>
      <c r="AA24" s="140" t="s">
        <v>11</v>
      </c>
      <c r="AB24" s="141"/>
      <c r="AC24" s="142" t="s">
        <v>12</v>
      </c>
      <c r="AD24" s="293"/>
      <c r="AE24" s="293"/>
      <c r="AF24" s="293"/>
      <c r="AG24" s="293"/>
      <c r="AH24" s="2"/>
      <c r="AI24" s="304"/>
      <c r="AJ24" s="299"/>
      <c r="AK24" s="294"/>
      <c r="AL24" s="295"/>
      <c r="AM24" s="295"/>
      <c r="AN24" s="295"/>
      <c r="AO24" s="295"/>
      <c r="AP24" s="295"/>
      <c r="AQ24" s="296"/>
      <c r="AR24" s="140" t="s">
        <v>11</v>
      </c>
      <c r="AS24" s="141"/>
      <c r="AT24" s="142" t="s">
        <v>12</v>
      </c>
      <c r="AU24" s="293"/>
      <c r="AV24" s="293"/>
      <c r="AW24" s="293"/>
      <c r="AX24" s="293"/>
    </row>
    <row r="25" spans="1:50" s="154" customFormat="1" ht="39.75" customHeight="1" x14ac:dyDescent="0.15">
      <c r="A25" s="302">
        <v>10</v>
      </c>
      <c r="B25" s="298">
        <f t="shared" ref="B25" si="40">IFERROR(DATE($A$3,$F$3,A25),"")</f>
        <v>44661</v>
      </c>
      <c r="C25" s="289"/>
      <c r="D25" s="290"/>
      <c r="E25" s="290"/>
      <c r="F25" s="290"/>
      <c r="G25" s="290"/>
      <c r="H25" s="290"/>
      <c r="I25" s="291"/>
      <c r="J25" s="136"/>
      <c r="K25" s="137" t="s">
        <v>0</v>
      </c>
      <c r="L25" s="138"/>
      <c r="M25" s="292" t="str">
        <f t="shared" ref="M25" si="41">IF(AND(J25="",L25=""),"",IFERROR(L25-J25-K26,""))</f>
        <v/>
      </c>
      <c r="N25" s="292" t="str">
        <f>IF(M25="","",IF(M25&gt;TIME(8,0,0),M25-TIME(8,0,0),0))</f>
        <v/>
      </c>
      <c r="O25" s="292" t="str">
        <f>IF(M25="","",IF(OR(AND(J25&gt;=$AZ$1,J25&lt;=$AZ$2),AND(L25&gt;=$AZ$1,L25&lt;=$AZ$2)),MIN(L25,MIN(L25,$AZ$2)-MAX(J25,$AZ$1)),TIME(0,0,0)))</f>
        <v/>
      </c>
      <c r="P25" s="292" t="str">
        <f>IF(M25="","",MIN(N25:O26))</f>
        <v/>
      </c>
      <c r="Q25" s="2"/>
      <c r="R25" s="297">
        <v>20</v>
      </c>
      <c r="S25" s="298">
        <f t="shared" ref="S25" si="42">IFERROR(DATE($A$3,$F$3,R25),"")</f>
        <v>44671</v>
      </c>
      <c r="T25" s="289"/>
      <c r="U25" s="290"/>
      <c r="V25" s="290"/>
      <c r="W25" s="290"/>
      <c r="X25" s="290"/>
      <c r="Y25" s="290"/>
      <c r="Z25" s="291"/>
      <c r="AA25" s="136"/>
      <c r="AB25" s="137" t="s">
        <v>0</v>
      </c>
      <c r="AC25" s="138"/>
      <c r="AD25" s="292" t="str">
        <f t="shared" ref="AD25" si="43">IF(AND(AA25="",AC25=""),"",IFERROR(AC25-AA25-AB26,""))</f>
        <v/>
      </c>
      <c r="AE25" s="292" t="str">
        <f>IF(AD25="","",IF(AD25&gt;TIME(8,0,0),AD25-TIME(8,0,0),0))</f>
        <v/>
      </c>
      <c r="AF25" s="292" t="str">
        <f>IF(AD25="","",IF(OR(AND(AA25&gt;=$AZ$1,AA25&lt;=$AZ$2),AND(AC25&gt;=$AZ$1,AC25&lt;=$AZ$2)),MIN(AC25,MIN(AC25,$AZ$2)-MAX(AA25,$AZ$1)),TIME(0,0,0)))</f>
        <v/>
      </c>
      <c r="AG25" s="292" t="str">
        <f>IF(AD25="","",MIN(AE25:AF26))</f>
        <v/>
      </c>
      <c r="AH25" s="2"/>
      <c r="AI25" s="300">
        <v>30</v>
      </c>
      <c r="AJ25" s="298">
        <f>DATE($A$3,$F$3,AI25)</f>
        <v>44681</v>
      </c>
      <c r="AK25" s="289"/>
      <c r="AL25" s="290"/>
      <c r="AM25" s="290"/>
      <c r="AN25" s="290"/>
      <c r="AO25" s="290"/>
      <c r="AP25" s="290"/>
      <c r="AQ25" s="291"/>
      <c r="AR25" s="136"/>
      <c r="AS25" s="137" t="s">
        <v>0</v>
      </c>
      <c r="AT25" s="138"/>
      <c r="AU25" s="292" t="str">
        <f t="shared" ref="AU25:AU27" si="44">IF(AND(AR25="",AT25=""),"",IFERROR(AT25-AR25-AS26,""))</f>
        <v/>
      </c>
      <c r="AV25" s="292" t="str">
        <f>IF(AU25="","",IF(AU25&gt;TIME(8,0,0),AU25-TIME(8,0,0),0))</f>
        <v/>
      </c>
      <c r="AW25" s="292" t="str">
        <f>IF(AU25="","",IF(OR(AND(AR25&gt;=$AZ$1,AR25&lt;=$AZ$2),AND(AT25&gt;=$AZ$1,AT25&lt;=$AZ$2)),MIN(AT25,MIN(AT25,$AZ$2)-MAX(AR25,$AZ$1)),TIME(0,0,0)))</f>
        <v/>
      </c>
      <c r="AX25" s="292" t="str">
        <f>IF(AU25="","",MIN(AV25:AW26))</f>
        <v/>
      </c>
    </row>
    <row r="26" spans="1:50" s="154" customFormat="1" ht="13.5" x14ac:dyDescent="0.15">
      <c r="A26" s="303"/>
      <c r="B26" s="299"/>
      <c r="C26" s="294"/>
      <c r="D26" s="295"/>
      <c r="E26" s="295"/>
      <c r="F26" s="295"/>
      <c r="G26" s="295"/>
      <c r="H26" s="295"/>
      <c r="I26" s="296"/>
      <c r="J26" s="144" t="s">
        <v>11</v>
      </c>
      <c r="K26" s="145"/>
      <c r="L26" s="146" t="s">
        <v>12</v>
      </c>
      <c r="M26" s="293"/>
      <c r="N26" s="293"/>
      <c r="O26" s="293"/>
      <c r="P26" s="293"/>
      <c r="Q26" s="2"/>
      <c r="R26" s="300"/>
      <c r="S26" s="299"/>
      <c r="T26" s="294"/>
      <c r="U26" s="295"/>
      <c r="V26" s="295"/>
      <c r="W26" s="295"/>
      <c r="X26" s="295"/>
      <c r="Y26" s="295"/>
      <c r="Z26" s="296"/>
      <c r="AA26" s="144" t="s">
        <v>11</v>
      </c>
      <c r="AB26" s="145"/>
      <c r="AC26" s="146" t="s">
        <v>12</v>
      </c>
      <c r="AD26" s="293"/>
      <c r="AE26" s="293"/>
      <c r="AF26" s="293"/>
      <c r="AG26" s="293"/>
      <c r="AH26" s="2"/>
      <c r="AI26" s="301"/>
      <c r="AJ26" s="299"/>
      <c r="AK26" s="294"/>
      <c r="AL26" s="295"/>
      <c r="AM26" s="295"/>
      <c r="AN26" s="295"/>
      <c r="AO26" s="295"/>
      <c r="AP26" s="295"/>
      <c r="AQ26" s="296"/>
      <c r="AR26" s="144" t="s">
        <v>11</v>
      </c>
      <c r="AS26" s="145"/>
      <c r="AT26" s="146" t="s">
        <v>12</v>
      </c>
      <c r="AU26" s="293"/>
      <c r="AV26" s="293"/>
      <c r="AW26" s="293"/>
      <c r="AX26" s="293"/>
    </row>
    <row r="27" spans="1:50" s="154" customFormat="1" ht="39.75" customHeight="1" x14ac:dyDescent="0.15">
      <c r="A27" s="297" t="s">
        <v>121</v>
      </c>
      <c r="B27" s="297"/>
      <c r="C27" s="282"/>
      <c r="D27" s="283"/>
      <c r="E27" s="283"/>
      <c r="F27" s="283"/>
      <c r="G27" s="283"/>
      <c r="H27" s="283"/>
      <c r="I27" s="283"/>
      <c r="J27" s="283"/>
      <c r="K27" s="283"/>
      <c r="L27" s="283"/>
      <c r="M27" s="283"/>
      <c r="N27" s="283"/>
      <c r="O27" s="283"/>
      <c r="P27" s="283"/>
      <c r="Q27" s="101"/>
      <c r="R27" s="297" t="s">
        <v>121</v>
      </c>
      <c r="S27" s="297"/>
      <c r="T27" s="282"/>
      <c r="U27" s="283"/>
      <c r="V27" s="283"/>
      <c r="W27" s="283"/>
      <c r="X27" s="283"/>
      <c r="Y27" s="283"/>
      <c r="Z27" s="283"/>
      <c r="AA27" s="283"/>
      <c r="AB27" s="283"/>
      <c r="AC27" s="283"/>
      <c r="AD27" s="283"/>
      <c r="AE27" s="283"/>
      <c r="AF27" s="283"/>
      <c r="AG27" s="283"/>
      <c r="AH27" s="101"/>
      <c r="AI27" s="297">
        <v>31</v>
      </c>
      <c r="AJ27" s="298">
        <f>DATE($A$3,$F$3,AI27)</f>
        <v>44682</v>
      </c>
      <c r="AK27" s="289"/>
      <c r="AL27" s="290"/>
      <c r="AM27" s="290"/>
      <c r="AN27" s="290"/>
      <c r="AO27" s="290"/>
      <c r="AP27" s="290"/>
      <c r="AQ27" s="291"/>
      <c r="AR27" s="136"/>
      <c r="AS27" s="137" t="s">
        <v>0</v>
      </c>
      <c r="AT27" s="138"/>
      <c r="AU27" s="292" t="str">
        <f t="shared" si="44"/>
        <v/>
      </c>
      <c r="AV27" s="292" t="str">
        <f>IF(AU27="","",IF(AU27&gt;TIME(8,0,0),AU27-TIME(8,0,0),0))</f>
        <v/>
      </c>
      <c r="AW27" s="292" t="str">
        <f>IF(AU27="","",IF(OR(AND(AR27&gt;=$AZ$1,AR27&lt;=$AZ$2),AND(AT27&gt;=$AZ$1,AT27&lt;=$AZ$2)),MIN(AT27,MIN(AT27,$AZ$2)-MAX(AR27,$AZ$1)),TIME(0,0,0)))</f>
        <v/>
      </c>
      <c r="AX27" s="292" t="str">
        <f>IF(AU27="","",MIN(AV27:AW28))</f>
        <v/>
      </c>
    </row>
    <row r="28" spans="1:50" s="154" customFormat="1" ht="13.5" x14ac:dyDescent="0.15">
      <c r="A28" s="128"/>
      <c r="M28" s="2"/>
      <c r="N28" s="2"/>
      <c r="O28" s="2"/>
      <c r="P28" s="2"/>
      <c r="R28" s="155"/>
      <c r="S28" s="155"/>
      <c r="T28" s="122"/>
      <c r="U28" s="155"/>
      <c r="V28" s="122"/>
      <c r="W28" s="155"/>
      <c r="X28" s="122"/>
      <c r="Y28" s="155"/>
      <c r="Z28" s="153"/>
      <c r="AA28" s="125"/>
      <c r="AB28" s="147"/>
      <c r="AC28" s="125"/>
      <c r="AD28" s="125"/>
      <c r="AE28" s="2"/>
      <c r="AF28" s="2"/>
      <c r="AG28" s="2"/>
      <c r="AH28" s="2"/>
      <c r="AI28" s="297"/>
      <c r="AJ28" s="299"/>
      <c r="AK28" s="294"/>
      <c r="AL28" s="295"/>
      <c r="AM28" s="295"/>
      <c r="AN28" s="295"/>
      <c r="AO28" s="295"/>
      <c r="AP28" s="295"/>
      <c r="AQ28" s="296"/>
      <c r="AR28" s="144" t="s">
        <v>11</v>
      </c>
      <c r="AS28" s="145"/>
      <c r="AT28" s="146" t="s">
        <v>12</v>
      </c>
      <c r="AU28" s="293"/>
      <c r="AV28" s="293"/>
      <c r="AW28" s="293"/>
      <c r="AX28" s="293"/>
    </row>
    <row r="29" spans="1:50" s="154" customFormat="1" ht="30" customHeight="1" x14ac:dyDescent="0.15">
      <c r="A29" s="128"/>
      <c r="C29" s="178" t="s">
        <v>156</v>
      </c>
      <c r="D29" s="179"/>
      <c r="E29" s="179"/>
      <c r="F29" s="179"/>
      <c r="G29" s="179"/>
      <c r="H29" s="179"/>
      <c r="I29" s="179"/>
      <c r="J29" s="179"/>
      <c r="K29" s="179"/>
      <c r="L29" s="179"/>
      <c r="M29" s="2"/>
      <c r="N29" s="2"/>
      <c r="O29" s="2"/>
      <c r="P29" s="2"/>
      <c r="AB29" s="4"/>
      <c r="AE29" s="2"/>
      <c r="AF29" s="2"/>
      <c r="AG29" s="2"/>
      <c r="AH29" s="387"/>
      <c r="AI29" s="302" t="s">
        <v>10</v>
      </c>
      <c r="AJ29" s="316"/>
      <c r="AK29" s="368">
        <v>1000</v>
      </c>
      <c r="AL29" s="369"/>
      <c r="AM29" s="369"/>
      <c r="AN29" s="369"/>
      <c r="AO29" s="369"/>
      <c r="AP29" s="369"/>
      <c r="AQ29" s="371" t="s">
        <v>1</v>
      </c>
      <c r="AR29" s="373" t="s">
        <v>2</v>
      </c>
      <c r="AS29" s="375" t="s">
        <v>161</v>
      </c>
      <c r="AT29" s="375"/>
      <c r="AU29" s="180">
        <f>SUM(M7:M26,AD7:AD26,AU7:AU28)</f>
        <v>0.14583333333333334</v>
      </c>
      <c r="AV29" s="180">
        <f>SUM(N7:N26,AE7:AE26,AV7:AV28)</f>
        <v>0</v>
      </c>
      <c r="AW29" s="180">
        <f>SUM(O7:O26,AF7:AF26,AW7:AW28)</f>
        <v>0</v>
      </c>
      <c r="AX29" s="180">
        <f>SUM(P7:P26,AG7:AG26,AX7:AX28)</f>
        <v>0</v>
      </c>
    </row>
    <row r="30" spans="1:50" s="154" customFormat="1" ht="30" customHeight="1" x14ac:dyDescent="0.15">
      <c r="A30" s="128"/>
      <c r="C30" s="285">
        <v>2022</v>
      </c>
      <c r="D30" s="285"/>
      <c r="E30" s="285"/>
      <c r="F30" s="285"/>
      <c r="G30" s="154" t="s">
        <v>3</v>
      </c>
      <c r="H30" s="286">
        <v>4</v>
      </c>
      <c r="I30" s="287"/>
      <c r="J30" s="154" t="s">
        <v>9</v>
      </c>
      <c r="K30" s="285">
        <v>21</v>
      </c>
      <c r="L30" s="285"/>
      <c r="M30" s="5" t="s">
        <v>5</v>
      </c>
      <c r="N30" s="2"/>
      <c r="O30" s="2"/>
      <c r="P30" s="2"/>
      <c r="Q30" s="148"/>
      <c r="R30" s="168" t="s">
        <v>163</v>
      </c>
      <c r="S30" s="148"/>
      <c r="T30" s="148"/>
      <c r="U30" s="148"/>
      <c r="V30" s="148"/>
      <c r="W30" s="148"/>
      <c r="X30" s="130"/>
      <c r="Y30" s="130"/>
      <c r="Z30" s="130"/>
      <c r="AA30" s="130"/>
      <c r="AB30" s="130"/>
      <c r="AC30" s="130"/>
      <c r="AD30" s="130"/>
      <c r="AE30" s="149"/>
      <c r="AF30" s="149"/>
      <c r="AG30" s="149"/>
      <c r="AH30" s="388"/>
      <c r="AI30" s="304"/>
      <c r="AJ30" s="389"/>
      <c r="AK30" s="370"/>
      <c r="AL30" s="280"/>
      <c r="AM30" s="280"/>
      <c r="AN30" s="280"/>
      <c r="AO30" s="280"/>
      <c r="AP30" s="280"/>
      <c r="AQ30" s="372"/>
      <c r="AR30" s="374"/>
      <c r="AS30" s="375" t="s">
        <v>162</v>
      </c>
      <c r="AT30" s="375"/>
      <c r="AU30" s="185">
        <f>IF(MINUTE(AU29)&gt;=30,CEILING(AU29,"1:00"),FLOOR(AU29,"1:00"))</f>
        <v>0.16666666666666666</v>
      </c>
      <c r="AV30" s="185">
        <f>IF(MINUTE(AV29)&gt;=30,CEILING(AV29,"1:00"),FLOOR(AV29,"1:00"))</f>
        <v>0</v>
      </c>
      <c r="AW30" s="185">
        <f>IF(MINUTE(AW29)&gt;=30,CEILING(AW29,"1:00"),FLOOR(AW29,"1:00"))</f>
        <v>0</v>
      </c>
      <c r="AX30" s="185">
        <f>IF(MINUTE(AX29)&gt;=30,CEILING(AX29,"1:00"),FLOOR(AX29,"1:00"))</f>
        <v>0</v>
      </c>
    </row>
    <row r="31" spans="1:50" ht="30" customHeight="1" x14ac:dyDescent="0.15">
      <c r="A31" s="188"/>
      <c r="B31" s="122"/>
      <c r="C31" s="321" t="s">
        <v>140</v>
      </c>
      <c r="D31" s="321"/>
      <c r="E31" s="321"/>
      <c r="F31" s="321"/>
      <c r="G31" s="321"/>
      <c r="H31" s="321"/>
      <c r="I31" s="364" t="s">
        <v>153</v>
      </c>
      <c r="J31" s="364"/>
      <c r="K31" s="364"/>
      <c r="L31" s="363" t="str">
        <f>IF(I31&lt;&gt;"","印","")</f>
        <v>印</v>
      </c>
      <c r="M31" s="363"/>
      <c r="O31" s="130"/>
      <c r="P31" s="130"/>
      <c r="Q31" s="148"/>
      <c r="R31" s="394"/>
      <c r="S31" s="394"/>
      <c r="T31" s="394"/>
      <c r="U31" s="394"/>
      <c r="V31" s="394"/>
      <c r="W31" s="394"/>
      <c r="X31" s="394"/>
      <c r="Y31" s="394"/>
      <c r="Z31" s="394"/>
      <c r="AA31" s="394"/>
      <c r="AB31" s="394"/>
      <c r="AC31" s="394"/>
      <c r="AD31" s="394"/>
      <c r="AE31" s="166"/>
      <c r="AF31" s="167"/>
      <c r="AG31" s="167"/>
      <c r="AH31" s="273"/>
      <c r="AI31" s="361" t="s">
        <v>120</v>
      </c>
      <c r="AJ31" s="263"/>
      <c r="AK31" s="384">
        <v>3800</v>
      </c>
      <c r="AL31" s="385"/>
      <c r="AM31" s="385"/>
      <c r="AN31" s="385"/>
      <c r="AO31" s="385"/>
      <c r="AP31" s="385"/>
      <c r="AQ31" s="371" t="s">
        <v>1</v>
      </c>
      <c r="AR31" s="390" t="s">
        <v>121</v>
      </c>
      <c r="AS31" s="361"/>
      <c r="AT31" s="263"/>
      <c r="AU31" s="264"/>
      <c r="AV31" s="361"/>
      <c r="AW31" s="263"/>
      <c r="AX31" s="264"/>
    </row>
    <row r="32" spans="1:50" ht="8.25" customHeight="1" x14ac:dyDescent="0.15">
      <c r="A32" s="188"/>
      <c r="B32" s="122"/>
      <c r="C32" s="154"/>
      <c r="D32" s="122"/>
      <c r="E32" s="148"/>
      <c r="F32" s="148"/>
      <c r="G32" s="148"/>
      <c r="H32" s="148"/>
      <c r="I32" s="154"/>
      <c r="J32" s="165"/>
      <c r="K32" s="4"/>
      <c r="L32" s="165"/>
      <c r="M32" s="165"/>
      <c r="N32" s="109"/>
      <c r="O32" s="109"/>
      <c r="P32" s="109"/>
      <c r="Q32" s="109"/>
      <c r="R32" s="109"/>
      <c r="S32" s="109"/>
      <c r="T32" s="109"/>
      <c r="U32" s="109"/>
      <c r="V32" s="109"/>
      <c r="W32" s="109"/>
      <c r="X32" s="109"/>
      <c r="Y32" s="109"/>
      <c r="Z32" s="109"/>
      <c r="AA32" s="109"/>
      <c r="AB32" s="110"/>
      <c r="AC32" s="109"/>
      <c r="AD32" s="109"/>
      <c r="AE32" s="109"/>
      <c r="AF32" s="109"/>
      <c r="AG32" s="109"/>
      <c r="AH32" s="273"/>
      <c r="AI32" s="362"/>
      <c r="AJ32" s="265"/>
      <c r="AK32" s="386"/>
      <c r="AL32" s="270"/>
      <c r="AM32" s="270"/>
      <c r="AN32" s="270"/>
      <c r="AO32" s="270"/>
      <c r="AP32" s="270"/>
      <c r="AQ32" s="372"/>
      <c r="AR32" s="391"/>
      <c r="AS32" s="362"/>
      <c r="AT32" s="265"/>
      <c r="AU32" s="266"/>
      <c r="AV32" s="362"/>
      <c r="AW32" s="265"/>
      <c r="AX32" s="266"/>
    </row>
    <row r="33" spans="1:52" ht="30" customHeight="1" x14ac:dyDescent="0.15">
      <c r="A33" s="188"/>
      <c r="B33" s="122"/>
      <c r="C33" s="321" t="s">
        <v>141</v>
      </c>
      <c r="D33" s="321"/>
      <c r="E33" s="321"/>
      <c r="F33" s="321"/>
      <c r="G33" s="321"/>
      <c r="H33" s="321"/>
      <c r="I33" s="365" t="s">
        <v>150</v>
      </c>
      <c r="J33" s="365"/>
      <c r="K33" s="365"/>
      <c r="L33" s="363" t="str">
        <f>IF(I33&lt;&gt;"","印","")</f>
        <v>印</v>
      </c>
      <c r="M33" s="363"/>
      <c r="O33" s="109"/>
      <c r="P33" s="109"/>
      <c r="Q33" s="109"/>
      <c r="R33" s="109"/>
      <c r="S33" s="109"/>
      <c r="T33" s="109"/>
      <c r="U33" s="109"/>
      <c r="V33" s="109"/>
      <c r="W33" s="109"/>
      <c r="X33" s="109"/>
      <c r="Y33" s="109"/>
      <c r="Z33" s="109"/>
      <c r="AA33" s="109"/>
      <c r="AB33" s="110"/>
      <c r="AC33" s="109"/>
      <c r="AD33" s="109"/>
      <c r="AE33" s="109"/>
      <c r="AF33" s="109"/>
      <c r="AG33" s="109"/>
      <c r="AH33" s="6"/>
      <c r="AI33" s="6"/>
      <c r="AJ33" s="6"/>
      <c r="AK33" s="159"/>
      <c r="AL33" s="159"/>
      <c r="AM33" s="159"/>
      <c r="AN33" s="159"/>
      <c r="AO33" s="159"/>
      <c r="AP33" s="159"/>
      <c r="AQ33" s="126"/>
      <c r="AR33" s="6"/>
      <c r="AS33" s="6"/>
      <c r="AT33" s="6"/>
      <c r="AU33" s="195"/>
      <c r="AV33" s="6"/>
      <c r="AW33" s="6"/>
      <c r="AX33" s="195"/>
    </row>
    <row r="34" spans="1:52" ht="8.25" customHeight="1" x14ac:dyDescent="0.15">
      <c r="A34" s="183"/>
      <c r="B34" s="189"/>
      <c r="C34" s="102"/>
      <c r="D34" s="189"/>
      <c r="E34" s="103"/>
      <c r="F34" s="103"/>
      <c r="G34" s="103"/>
      <c r="H34" s="103"/>
      <c r="I34" s="102"/>
      <c r="J34" s="102"/>
      <c r="K34" s="104"/>
      <c r="L34" s="102"/>
      <c r="M34" s="102"/>
      <c r="N34" s="105"/>
      <c r="O34" s="105"/>
      <c r="P34" s="105"/>
      <c r="Q34" s="105"/>
      <c r="R34" s="105"/>
      <c r="S34" s="105"/>
      <c r="T34" s="105"/>
      <c r="U34" s="105"/>
      <c r="V34" s="105"/>
      <c r="W34" s="105"/>
      <c r="X34" s="105"/>
      <c r="Y34" s="105"/>
      <c r="Z34" s="105"/>
      <c r="AA34" s="105"/>
      <c r="AB34" s="106"/>
      <c r="AC34" s="105"/>
      <c r="AD34" s="105"/>
      <c r="AE34" s="105"/>
      <c r="AF34" s="105"/>
      <c r="AG34" s="105"/>
      <c r="AH34" s="187"/>
      <c r="AI34" s="187"/>
      <c r="AJ34" s="187"/>
      <c r="AK34" s="152"/>
      <c r="AL34" s="152"/>
      <c r="AM34" s="152"/>
      <c r="AN34" s="152"/>
      <c r="AO34" s="152"/>
      <c r="AP34" s="152"/>
      <c r="AQ34" s="162"/>
      <c r="AR34" s="187"/>
      <c r="AS34" s="187"/>
      <c r="AT34" s="187"/>
      <c r="AU34" s="196"/>
      <c r="AV34" s="187"/>
      <c r="AW34" s="187"/>
      <c r="AX34" s="196"/>
    </row>
    <row r="35" spans="1:52" ht="13.5" x14ac:dyDescent="0.15">
      <c r="A35" s="169" t="s">
        <v>122</v>
      </c>
      <c r="B35" s="170"/>
      <c r="C35" s="171"/>
      <c r="D35" s="170"/>
      <c r="E35" s="172"/>
      <c r="F35" s="172"/>
      <c r="G35" s="103"/>
      <c r="H35" s="103"/>
      <c r="I35" s="102"/>
      <c r="J35" s="102"/>
      <c r="K35" s="104"/>
      <c r="L35" s="102"/>
      <c r="M35" s="102"/>
      <c r="N35" s="109"/>
      <c r="O35" s="109"/>
      <c r="P35" s="107"/>
      <c r="Q35" s="107"/>
      <c r="R35" s="107"/>
      <c r="S35" s="107"/>
      <c r="T35" s="107"/>
      <c r="U35" s="107"/>
      <c r="V35" s="107"/>
      <c r="W35" s="107"/>
      <c r="X35" s="107"/>
      <c r="Y35" s="107"/>
      <c r="Z35" s="107"/>
      <c r="AA35" s="107"/>
      <c r="AB35" s="160"/>
      <c r="AC35" s="107"/>
      <c r="AD35" s="107"/>
      <c r="AE35" s="107"/>
      <c r="AF35" s="107"/>
      <c r="AG35" s="107"/>
      <c r="AH35" s="186"/>
      <c r="AI35" s="186"/>
      <c r="AJ35" s="186"/>
      <c r="AK35" s="161"/>
      <c r="AL35" s="161"/>
      <c r="AM35" s="161"/>
      <c r="AN35" s="161"/>
      <c r="AO35" s="161"/>
      <c r="AP35" s="161"/>
      <c r="AQ35" s="126"/>
      <c r="AR35" s="186"/>
      <c r="AS35" s="186"/>
      <c r="AT35" s="186"/>
      <c r="AU35" s="195"/>
      <c r="AV35" s="186"/>
      <c r="AW35" s="186"/>
      <c r="AX35" s="195"/>
    </row>
    <row r="36" spans="1:52" ht="13.5" x14ac:dyDescent="0.15">
      <c r="A36" s="392" t="s">
        <v>114</v>
      </c>
      <c r="B36" s="392"/>
      <c r="C36" s="392"/>
      <c r="D36" s="392"/>
      <c r="E36" s="392"/>
      <c r="F36" s="392"/>
      <c r="G36" s="393">
        <f>IF(MINUTE(AU30-MAX(AV30:AW30))&gt;0,ROUNDUP(AK29*(60*HOUR(AU30-MAX(AV30:AW30))+MINUTE(AU30-MAX(AV30:AW30)))/60,0),ROUNDUP(AK29*HOUR(AU30-MAX(AV30:AW30)),0))</f>
        <v>4000</v>
      </c>
      <c r="H36" s="393"/>
      <c r="I36" s="393"/>
      <c r="J36" s="174" t="s">
        <v>116</v>
      </c>
      <c r="K36" s="393"/>
      <c r="L36" s="393"/>
      <c r="M36" s="393"/>
      <c r="N36"/>
      <c r="O36"/>
      <c r="P36"/>
      <c r="Q36"/>
      <c r="R36"/>
      <c r="S36"/>
      <c r="T36"/>
      <c r="U36"/>
      <c r="V36"/>
      <c r="W36" s="109"/>
      <c r="X36" s="109"/>
      <c r="Y36" s="109"/>
      <c r="Z36" s="109"/>
      <c r="AA36" s="109"/>
      <c r="AB36" s="110"/>
      <c r="AC36" s="109"/>
      <c r="AD36" s="109"/>
      <c r="AE36" s="109"/>
      <c r="AF36" s="109"/>
      <c r="AG36" s="109"/>
      <c r="AH36" s="6"/>
      <c r="AI36" s="6"/>
      <c r="AJ36" s="6"/>
      <c r="AK36" s="6"/>
      <c r="AL36" s="96"/>
      <c r="AM36" s="96"/>
      <c r="AN36" s="96"/>
      <c r="AO36" s="96"/>
      <c r="AP36" s="96"/>
      <c r="AQ36" s="96"/>
      <c r="AR36" s="96"/>
      <c r="AS36" s="96"/>
      <c r="AT36" s="96"/>
      <c r="AU36" s="194"/>
      <c r="AV36" s="96"/>
      <c r="AW36" s="96"/>
      <c r="AX36" s="111"/>
    </row>
    <row r="37" spans="1:52" ht="13.5" x14ac:dyDescent="0.15">
      <c r="A37" s="383" t="s">
        <v>113</v>
      </c>
      <c r="B37" s="383"/>
      <c r="C37" s="383"/>
      <c r="D37" s="383"/>
      <c r="E37" s="383"/>
      <c r="F37" s="383"/>
      <c r="G37" s="378">
        <f>IF(MINUTE(AV30-MIN(AW30:AX30))&gt;0,ROUNDUP(1.25*AK29*(60*HOUR(AV30-MIN(AW30:AX30))+MINUTE(AV30-MIN(AW30:AX30)))/60,0),ROUNDUP(1.25*AK29*HOUR(AV30-MIN(AW30:AX30)),0))</f>
        <v>0</v>
      </c>
      <c r="H37" s="378"/>
      <c r="I37" s="378"/>
      <c r="J37" s="175" t="s">
        <v>117</v>
      </c>
      <c r="K37" s="378">
        <f>G40+K36</f>
        <v>3800</v>
      </c>
      <c r="L37" s="378"/>
      <c r="M37" s="378"/>
      <c r="N37" s="122"/>
      <c r="O37" s="122"/>
      <c r="P37" s="108"/>
      <c r="Q37" s="109"/>
      <c r="R37" s="109"/>
      <c r="S37" s="109"/>
      <c r="T37" s="109"/>
      <c r="U37" s="109"/>
      <c r="V37" s="109"/>
      <c r="W37" s="109"/>
      <c r="X37" s="109"/>
      <c r="Y37" s="109"/>
      <c r="Z37" s="109"/>
      <c r="AA37" s="109"/>
      <c r="AB37" s="110"/>
      <c r="AC37" s="109"/>
      <c r="AD37" s="109"/>
      <c r="AE37" s="109"/>
      <c r="AF37" s="109"/>
      <c r="AG37" s="109"/>
      <c r="AH37" s="6"/>
      <c r="AI37" s="6"/>
      <c r="AJ37" s="6"/>
      <c r="AK37" s="6"/>
      <c r="AL37" s="96"/>
      <c r="AM37" s="96"/>
      <c r="AN37" s="96"/>
      <c r="AO37" s="96"/>
      <c r="AP37" s="96"/>
      <c r="AQ37" s="96"/>
      <c r="AR37" s="96"/>
      <c r="AS37" s="96"/>
      <c r="AT37" s="96"/>
      <c r="AU37" s="194"/>
      <c r="AV37" s="96"/>
      <c r="AW37" s="96"/>
      <c r="AX37" s="111"/>
    </row>
    <row r="38" spans="1:52" ht="18" x14ac:dyDescent="0.15">
      <c r="A38" s="377" t="s">
        <v>112</v>
      </c>
      <c r="B38" s="377"/>
      <c r="C38" s="377"/>
      <c r="D38" s="377"/>
      <c r="E38" s="377"/>
      <c r="F38" s="377"/>
      <c r="G38" s="378">
        <f>IF(MINUTE(AW30-MIN(AV30,AX30))&gt;0,ROUNDUP(1.25*AK29*(60*HOUR(AW30-MIN(AV30,AX30))+MINUTE(AW30-MIN(AV30,AX30)))/60,0),ROUNDUP(1.25*AK29*HOUR(AW30-MIN(AV30,AX30)),0))</f>
        <v>0</v>
      </c>
      <c r="H38" s="378"/>
      <c r="I38" s="378"/>
      <c r="J38" s="176" t="s">
        <v>143</v>
      </c>
      <c r="K38" s="379">
        <f>IF(G40&lt;88000,ROUNDDOWN(G40*3.063%,0),SUMPRODUCT(('月額表（削除しないでください。）'!$B$10:$B$302&lt;=G40)*('月額表（削除しないでください。）'!$C$10:$C$302&gt;G40)*'月額表（削除しないでください。）'!$L$10:$L$302))</f>
        <v>116</v>
      </c>
      <c r="L38" s="380"/>
      <c r="M38" s="203">
        <f>ROUNDDOWN(K37*10.21%,0)</f>
        <v>387</v>
      </c>
      <c r="N38" s="108"/>
      <c r="O38" s="112"/>
      <c r="P38" s="112"/>
      <c r="Q38" s="109"/>
      <c r="R38" s="109"/>
      <c r="S38" s="109"/>
      <c r="T38" s="109"/>
      <c r="U38" s="109"/>
      <c r="V38" s="109"/>
      <c r="W38" s="109"/>
      <c r="X38" s="109"/>
      <c r="Y38" s="109"/>
      <c r="Z38" s="109"/>
      <c r="AA38" s="109"/>
      <c r="AB38" s="110"/>
      <c r="AC38" s="109"/>
      <c r="AD38" s="109"/>
      <c r="AE38" s="109"/>
      <c r="AF38" s="109"/>
      <c r="AG38" s="109"/>
      <c r="AH38" s="6"/>
      <c r="AI38" s="6"/>
      <c r="AJ38" s="6"/>
      <c r="AK38" s="6"/>
      <c r="AL38" s="96"/>
      <c r="AM38" s="96"/>
      <c r="AN38" s="96"/>
      <c r="AO38" s="96"/>
      <c r="AP38" s="96"/>
      <c r="AQ38" s="96"/>
      <c r="AR38" s="96"/>
      <c r="AS38" s="96"/>
      <c r="AT38" s="96"/>
      <c r="AU38" s="194"/>
      <c r="AV38" s="96"/>
      <c r="AW38" s="96"/>
      <c r="AX38" s="111"/>
    </row>
    <row r="39" spans="1:52" ht="18" x14ac:dyDescent="0.15">
      <c r="A39" s="377" t="s">
        <v>115</v>
      </c>
      <c r="B39" s="377"/>
      <c r="C39" s="377"/>
      <c r="D39" s="377"/>
      <c r="E39" s="377"/>
      <c r="F39" s="377"/>
      <c r="G39" s="378">
        <f>IF(MINUTE(AX30)&gt;0,ROUNDUP(1.5*AK29*(60*HOUR(AX30)+MINUTE(AX30))/60,0),ROUNDUP(1.5*AK29*HOUR(AX30),0))</f>
        <v>0</v>
      </c>
      <c r="H39" s="378"/>
      <c r="I39" s="378"/>
      <c r="J39" s="176" t="s">
        <v>144</v>
      </c>
      <c r="K39" s="379">
        <f>G40-K38</f>
        <v>3684</v>
      </c>
      <c r="L39" s="380"/>
      <c r="M39" s="203">
        <f>K37-M38</f>
        <v>3413</v>
      </c>
      <c r="N39" s="108"/>
      <c r="O39" s="112"/>
      <c r="P39" s="112"/>
      <c r="Q39" s="109"/>
      <c r="R39" s="109"/>
      <c r="S39" s="109"/>
      <c r="T39" s="109"/>
      <c r="U39" s="109"/>
      <c r="V39" s="109"/>
      <c r="W39" s="109"/>
      <c r="X39" s="109"/>
      <c r="Y39" s="109"/>
      <c r="Z39" s="109"/>
      <c r="AA39" s="109"/>
      <c r="AB39" s="110"/>
      <c r="AC39" s="109"/>
      <c r="AD39" s="109"/>
      <c r="AE39" s="109"/>
      <c r="AF39" s="109"/>
      <c r="AG39" s="109"/>
      <c r="AH39" s="6"/>
      <c r="AI39" s="6"/>
      <c r="AJ39" s="6"/>
      <c r="AK39" s="6"/>
      <c r="AL39" s="96"/>
      <c r="AM39" s="96"/>
      <c r="AN39" s="96"/>
      <c r="AO39" s="96"/>
      <c r="AP39" s="96"/>
      <c r="AQ39" s="96"/>
      <c r="AR39" s="96"/>
      <c r="AS39" s="96"/>
      <c r="AT39" s="96"/>
      <c r="AU39" s="194"/>
      <c r="AV39" s="96"/>
      <c r="AW39" s="96"/>
      <c r="AX39" s="111"/>
    </row>
    <row r="40" spans="1:52" ht="18" x14ac:dyDescent="0.15">
      <c r="A40" s="381" t="str">
        <f>IF(AK31="","計","計（打切支給額）")</f>
        <v>計（打切支給額）</v>
      </c>
      <c r="B40" s="381"/>
      <c r="C40" s="381"/>
      <c r="D40" s="381"/>
      <c r="E40" s="381"/>
      <c r="F40" s="381"/>
      <c r="G40" s="382">
        <f>IF(AK31="",SUM(G36:I39),AK31)</f>
        <v>3800</v>
      </c>
      <c r="H40" s="382"/>
      <c r="I40" s="382"/>
      <c r="J40" s="176" t="s">
        <v>145</v>
      </c>
      <c r="K40" s="379">
        <f>ROUNDDOWN(G40*'メンテナンス（削除しないでください。）'!B2,0)</f>
        <v>380</v>
      </c>
      <c r="L40" s="380"/>
      <c r="M40" s="204"/>
      <c r="N40" s="163" t="s">
        <v>130</v>
      </c>
      <c r="O40" s="112"/>
      <c r="P40" s="112"/>
      <c r="Q40" s="109"/>
      <c r="R40" s="109"/>
      <c r="S40" s="109"/>
      <c r="T40" s="109"/>
      <c r="U40" s="109"/>
      <c r="V40" s="109"/>
      <c r="W40" s="109"/>
      <c r="X40" s="109"/>
      <c r="Y40" s="109"/>
      <c r="Z40" s="109"/>
      <c r="AA40" s="109"/>
      <c r="AB40" s="110"/>
      <c r="AC40" s="109"/>
      <c r="AD40" s="109"/>
      <c r="AE40" s="109"/>
      <c r="AF40" s="109"/>
      <c r="AG40" s="109"/>
      <c r="AH40" s="6"/>
      <c r="AI40" s="6"/>
      <c r="AJ40" s="6"/>
      <c r="AK40" s="6"/>
      <c r="AL40" s="96"/>
      <c r="AM40" s="96"/>
      <c r="AN40" s="96"/>
      <c r="AO40" s="96"/>
      <c r="AP40" s="96"/>
      <c r="AQ40" s="96"/>
      <c r="AR40" s="96"/>
      <c r="AS40" s="96"/>
      <c r="AT40" s="96"/>
      <c r="AU40" s="194"/>
      <c r="AV40" s="96"/>
      <c r="AW40" s="96"/>
      <c r="AX40" s="111"/>
    </row>
    <row r="41" spans="1:52" ht="18" x14ac:dyDescent="0.15">
      <c r="A41" s="173"/>
      <c r="B41" s="102"/>
      <c r="C41" s="102"/>
      <c r="D41" s="102"/>
      <c r="E41" s="102"/>
      <c r="F41" s="102"/>
      <c r="H41" s="3"/>
      <c r="J41" s="177" t="s">
        <v>146</v>
      </c>
      <c r="K41" s="397" t="str">
        <f>IF(AK31="","",IF(SUM(G36:I39)&lt;AK31,"本来支給額超‼",IF(ROUND(AK31/HOUR(AU30),0)&lt;'メンテナンス（削除しないでください。）'!B3,"×","○")))</f>
        <v>○</v>
      </c>
      <c r="L41" s="397"/>
      <c r="M41" s="397"/>
      <c r="N41" s="108"/>
      <c r="O41" s="112"/>
      <c r="P41" s="112"/>
      <c r="Q41" s="109"/>
      <c r="R41" s="109"/>
      <c r="S41" s="109"/>
      <c r="T41" s="109"/>
      <c r="U41" s="109"/>
      <c r="V41" s="109"/>
      <c r="W41" s="109"/>
      <c r="X41" s="109"/>
      <c r="Y41" s="109"/>
      <c r="Z41" s="109"/>
      <c r="AA41" s="109"/>
      <c r="AB41" s="110"/>
      <c r="AC41" s="109"/>
      <c r="AD41" s="109"/>
      <c r="AE41" s="109"/>
      <c r="AF41" s="109"/>
      <c r="AG41" s="109"/>
      <c r="AH41" s="6"/>
      <c r="AI41" s="6"/>
      <c r="AJ41" s="6"/>
      <c r="AK41" s="6"/>
      <c r="AL41" s="96"/>
      <c r="AM41" s="96"/>
      <c r="AN41" s="96"/>
      <c r="AO41" s="96"/>
      <c r="AP41" s="96"/>
      <c r="AQ41" s="96"/>
      <c r="AR41" s="96"/>
      <c r="AS41" s="96"/>
      <c r="AT41" s="96"/>
      <c r="AU41" s="190"/>
      <c r="AV41" s="96"/>
      <c r="AW41" s="96"/>
      <c r="AX41" s="111"/>
    </row>
    <row r="42" spans="1:52" ht="14.25" x14ac:dyDescent="0.15">
      <c r="A42" s="395" t="s">
        <v>125</v>
      </c>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181"/>
      <c r="AW42" s="181"/>
      <c r="AX42" s="182"/>
    </row>
    <row r="43" spans="1:52" ht="6.75" customHeight="1" x14ac:dyDescent="0.15">
      <c r="A43" s="191"/>
      <c r="B43" s="191"/>
      <c r="C43" s="127"/>
      <c r="D43" s="191"/>
      <c r="E43" s="113"/>
      <c r="F43" s="113"/>
      <c r="G43" s="113"/>
      <c r="H43" s="113"/>
      <c r="I43" s="127"/>
      <c r="J43" s="127"/>
      <c r="K43" s="114"/>
      <c r="L43" s="127"/>
      <c r="M43" s="127"/>
      <c r="N43" s="107"/>
      <c r="O43" s="107"/>
      <c r="P43" s="107"/>
      <c r="Q43" s="107"/>
      <c r="R43" s="107"/>
      <c r="S43" s="107"/>
      <c r="T43" s="107"/>
      <c r="U43" s="107"/>
      <c r="V43" s="107"/>
      <c r="W43" s="107"/>
      <c r="X43" s="107"/>
      <c r="Y43" s="107"/>
      <c r="Z43" s="107"/>
      <c r="AA43" s="127"/>
      <c r="AB43" s="115"/>
      <c r="AC43" s="116"/>
      <c r="AD43" s="116"/>
      <c r="AE43" s="116"/>
      <c r="AF43" s="116"/>
      <c r="AG43" s="116"/>
      <c r="AH43" s="116"/>
      <c r="AI43" s="116"/>
      <c r="AJ43" s="116"/>
      <c r="AK43" s="116"/>
      <c r="AL43" s="116"/>
      <c r="AM43" s="116"/>
      <c r="AN43" s="116"/>
      <c r="AO43" s="116"/>
      <c r="AP43" s="116"/>
      <c r="AQ43" s="116"/>
      <c r="AR43" s="116"/>
      <c r="AS43" s="115"/>
      <c r="AT43" s="116"/>
      <c r="AU43" s="116"/>
      <c r="AV43" s="116"/>
      <c r="AW43" s="116"/>
      <c r="AX43" s="127"/>
    </row>
    <row r="44" spans="1:52" ht="15.75" customHeight="1" x14ac:dyDescent="0.15">
      <c r="A44" s="118"/>
      <c r="B44" s="117" t="s">
        <v>148</v>
      </c>
      <c r="C44" s="118"/>
      <c r="D44" s="119"/>
      <c r="E44" s="119"/>
      <c r="F44" s="119"/>
      <c r="G44" s="119"/>
      <c r="H44" s="178"/>
      <c r="I44" s="178"/>
      <c r="J44" s="178"/>
      <c r="K44" s="178"/>
      <c r="L44" s="178"/>
      <c r="M44" s="178"/>
      <c r="N44" s="178"/>
      <c r="O44" s="178"/>
      <c r="P44" s="120"/>
      <c r="Q44" s="120"/>
      <c r="R44" s="120"/>
      <c r="S44" s="120"/>
      <c r="T44" s="120"/>
      <c r="U44" s="120"/>
      <c r="V44" s="120"/>
      <c r="W44" s="120"/>
      <c r="X44" s="120"/>
      <c r="Y44" s="154"/>
      <c r="Z44" s="122"/>
      <c r="AA44" s="122"/>
      <c r="AB44" s="117" t="s">
        <v>149</v>
      </c>
      <c r="AE44" s="154"/>
      <c r="AF44" s="118"/>
      <c r="AG44" s="119"/>
      <c r="AH44" s="119"/>
      <c r="AI44" s="119"/>
      <c r="AJ44" s="119"/>
      <c r="AK44" s="178"/>
      <c r="AL44" s="178"/>
      <c r="AM44" s="178"/>
      <c r="AN44" s="178"/>
      <c r="AO44" s="178"/>
      <c r="AP44" s="178"/>
      <c r="AQ44" s="178"/>
      <c r="AR44" s="178"/>
      <c r="AS44" s="120"/>
      <c r="AT44" s="120"/>
      <c r="AU44" s="120"/>
      <c r="AV44" s="120"/>
      <c r="AW44" s="120"/>
      <c r="AX44" s="120"/>
      <c r="AY44" s="120"/>
      <c r="AZ44" s="120"/>
    </row>
    <row r="45" spans="1:52" s="121" customFormat="1" ht="45" customHeight="1" x14ac:dyDescent="0.15">
      <c r="A45" s="129" t="s">
        <v>119</v>
      </c>
      <c r="B45" s="396" t="s">
        <v>152</v>
      </c>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129" t="s">
        <v>118</v>
      </c>
      <c r="AB45" s="398" t="s">
        <v>124</v>
      </c>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row>
    <row r="46" spans="1:52" s="121" customFormat="1" ht="45" customHeight="1" x14ac:dyDescent="0.15">
      <c r="A46" s="129" t="s">
        <v>119</v>
      </c>
      <c r="B46" s="396" t="s">
        <v>137</v>
      </c>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129" t="s">
        <v>118</v>
      </c>
      <c r="AB46" s="396" t="s">
        <v>132</v>
      </c>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row>
    <row r="47" spans="1:52" ht="60" customHeight="1" x14ac:dyDescent="0.15">
      <c r="A47" s="129" t="s">
        <v>119</v>
      </c>
      <c r="B47" s="396" t="s">
        <v>147</v>
      </c>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129" t="s">
        <v>118</v>
      </c>
      <c r="AB47" s="396" t="s">
        <v>160</v>
      </c>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6"/>
    </row>
  </sheetData>
  <protectedRanges>
    <protectedRange sqref="F3 H30:H31 H33 AU30:AX30" name="範囲1"/>
    <protectedRange sqref="W30:W31" name="範囲1_1"/>
    <protectedRange sqref="AC2:AD2" name="範囲1_3"/>
  </protectedRanges>
  <mergeCells count="368">
    <mergeCell ref="B46:Z46"/>
    <mergeCell ref="AB46:AX46"/>
    <mergeCell ref="B47:Z47"/>
    <mergeCell ref="AB47:AX47"/>
    <mergeCell ref="A40:F40"/>
    <mergeCell ref="G40:I40"/>
    <mergeCell ref="K40:L40"/>
    <mergeCell ref="K41:M41"/>
    <mergeCell ref="A42:AU42"/>
    <mergeCell ref="B45:Z45"/>
    <mergeCell ref="AB45:AX45"/>
    <mergeCell ref="A38:F38"/>
    <mergeCell ref="G38:I38"/>
    <mergeCell ref="K38:L38"/>
    <mergeCell ref="A39:F39"/>
    <mergeCell ref="G39:I39"/>
    <mergeCell ref="K39:L39"/>
    <mergeCell ref="A36:F36"/>
    <mergeCell ref="G36:I36"/>
    <mergeCell ref="K36:M36"/>
    <mergeCell ref="A37:F37"/>
    <mergeCell ref="G37:I37"/>
    <mergeCell ref="K37:M37"/>
    <mergeCell ref="AK31:AP32"/>
    <mergeCell ref="AQ31:AQ32"/>
    <mergeCell ref="AR31:AR32"/>
    <mergeCell ref="AS31:AU32"/>
    <mergeCell ref="AV31:AX32"/>
    <mergeCell ref="C33:H33"/>
    <mergeCell ref="I33:K33"/>
    <mergeCell ref="L33:M33"/>
    <mergeCell ref="C30:F30"/>
    <mergeCell ref="H30:I30"/>
    <mergeCell ref="K30:L30"/>
    <mergeCell ref="AS30:AT30"/>
    <mergeCell ref="C31:H31"/>
    <mergeCell ref="I31:K31"/>
    <mergeCell ref="L31:M31"/>
    <mergeCell ref="R31:AD31"/>
    <mergeCell ref="AH31:AH32"/>
    <mergeCell ref="AI31:AJ32"/>
    <mergeCell ref="AH29:AH30"/>
    <mergeCell ref="AI29:AJ30"/>
    <mergeCell ref="AK29:AP30"/>
    <mergeCell ref="AQ29:AQ30"/>
    <mergeCell ref="AR29:AR30"/>
    <mergeCell ref="AS29:AT29"/>
    <mergeCell ref="AK27:AQ27"/>
    <mergeCell ref="AU27:AU28"/>
    <mergeCell ref="AV27:AV28"/>
    <mergeCell ref="AW27:AW28"/>
    <mergeCell ref="AX27:AX28"/>
    <mergeCell ref="AK28:AO28"/>
    <mergeCell ref="AP28:AQ28"/>
    <mergeCell ref="A27:B27"/>
    <mergeCell ref="C27:P27"/>
    <mergeCell ref="R27:S27"/>
    <mergeCell ref="T27:AG27"/>
    <mergeCell ref="AI27:AI28"/>
    <mergeCell ref="AJ27:AJ28"/>
    <mergeCell ref="AV25:AV26"/>
    <mergeCell ref="AW25:AW26"/>
    <mergeCell ref="AX25:AX26"/>
    <mergeCell ref="C26:G26"/>
    <mergeCell ref="H26:I26"/>
    <mergeCell ref="T26:X26"/>
    <mergeCell ref="Y26:Z26"/>
    <mergeCell ref="AK26:AO26"/>
    <mergeCell ref="AP26:AQ26"/>
    <mergeCell ref="AF25:AF26"/>
    <mergeCell ref="AG25:AG26"/>
    <mergeCell ref="AI25:AI26"/>
    <mergeCell ref="AJ25:AJ26"/>
    <mergeCell ref="AK25:AQ25"/>
    <mergeCell ref="AU25:AU26"/>
    <mergeCell ref="P25:P26"/>
    <mergeCell ref="R25:R26"/>
    <mergeCell ref="S25:S26"/>
    <mergeCell ref="T25:Z25"/>
    <mergeCell ref="AD25:AD26"/>
    <mergeCell ref="AE25:AE26"/>
    <mergeCell ref="A25:A26"/>
    <mergeCell ref="B25:B26"/>
    <mergeCell ref="C25:I25"/>
    <mergeCell ref="M25:M26"/>
    <mergeCell ref="N25:N26"/>
    <mergeCell ref="O25:O26"/>
    <mergeCell ref="AV23:AV24"/>
    <mergeCell ref="AW23:AW24"/>
    <mergeCell ref="AX23:AX24"/>
    <mergeCell ref="C24:G24"/>
    <mergeCell ref="H24:I24"/>
    <mergeCell ref="T24:X24"/>
    <mergeCell ref="Y24:Z24"/>
    <mergeCell ref="AK24:AO24"/>
    <mergeCell ref="AP24:AQ24"/>
    <mergeCell ref="AF23:AF24"/>
    <mergeCell ref="AG23:AG24"/>
    <mergeCell ref="AI23:AI24"/>
    <mergeCell ref="AJ23:AJ24"/>
    <mergeCell ref="AK23:AQ23"/>
    <mergeCell ref="AU23:AU24"/>
    <mergeCell ref="P23:P24"/>
    <mergeCell ref="R23:R24"/>
    <mergeCell ref="S23:S24"/>
    <mergeCell ref="T23:Z23"/>
    <mergeCell ref="AD23:AD24"/>
    <mergeCell ref="AE23:AE24"/>
    <mergeCell ref="A23:A24"/>
    <mergeCell ref="B23:B24"/>
    <mergeCell ref="C23:I23"/>
    <mergeCell ref="M23:M24"/>
    <mergeCell ref="N23:N24"/>
    <mergeCell ref="O23:O24"/>
    <mergeCell ref="AV21:AV22"/>
    <mergeCell ref="AW21:AW22"/>
    <mergeCell ref="AX21:AX22"/>
    <mergeCell ref="C22:G22"/>
    <mergeCell ref="H22:I22"/>
    <mergeCell ref="T22:X22"/>
    <mergeCell ref="Y22:Z22"/>
    <mergeCell ref="AK22:AO22"/>
    <mergeCell ref="AP22:AQ22"/>
    <mergeCell ref="AF21:AF22"/>
    <mergeCell ref="AG21:AG22"/>
    <mergeCell ref="AI21:AI22"/>
    <mergeCell ref="AJ21:AJ22"/>
    <mergeCell ref="AK21:AQ21"/>
    <mergeCell ref="AU21:AU22"/>
    <mergeCell ref="P21:P22"/>
    <mergeCell ref="R21:R22"/>
    <mergeCell ref="S21:S22"/>
    <mergeCell ref="T21:Z21"/>
    <mergeCell ref="AD21:AD22"/>
    <mergeCell ref="AE21:AE22"/>
    <mergeCell ref="A21:A22"/>
    <mergeCell ref="B21:B22"/>
    <mergeCell ref="C21:I21"/>
    <mergeCell ref="M21:M22"/>
    <mergeCell ref="N21:N22"/>
    <mergeCell ref="O21:O22"/>
    <mergeCell ref="AV19:AV20"/>
    <mergeCell ref="AW19:AW20"/>
    <mergeCell ref="AX19:AX20"/>
    <mergeCell ref="C20:G20"/>
    <mergeCell ref="H20:I20"/>
    <mergeCell ref="T20:X20"/>
    <mergeCell ref="Y20:Z20"/>
    <mergeCell ref="AK20:AO20"/>
    <mergeCell ref="AP20:AQ20"/>
    <mergeCell ref="AF19:AF20"/>
    <mergeCell ref="AG19:AG20"/>
    <mergeCell ref="AI19:AI20"/>
    <mergeCell ref="AJ19:AJ20"/>
    <mergeCell ref="AK19:AQ19"/>
    <mergeCell ref="AU19:AU20"/>
    <mergeCell ref="P19:P20"/>
    <mergeCell ref="R19:R20"/>
    <mergeCell ref="S19:S20"/>
    <mergeCell ref="T19:Z19"/>
    <mergeCell ref="AD19:AD20"/>
    <mergeCell ref="AE19:AE20"/>
    <mergeCell ref="A19:A20"/>
    <mergeCell ref="B19:B20"/>
    <mergeCell ref="C19:I19"/>
    <mergeCell ref="M19:M20"/>
    <mergeCell ref="N19:N20"/>
    <mergeCell ref="O19:O20"/>
    <mergeCell ref="AV17:AV18"/>
    <mergeCell ref="AW17:AW18"/>
    <mergeCell ref="AX17:AX18"/>
    <mergeCell ref="C18:G18"/>
    <mergeCell ref="H18:I18"/>
    <mergeCell ref="T18:X18"/>
    <mergeCell ref="Y18:Z18"/>
    <mergeCell ref="AK18:AO18"/>
    <mergeCell ref="AP18:AQ18"/>
    <mergeCell ref="AF17:AF18"/>
    <mergeCell ref="AG17:AG18"/>
    <mergeCell ref="AI17:AI18"/>
    <mergeCell ref="AJ17:AJ18"/>
    <mergeCell ref="AK17:AQ17"/>
    <mergeCell ref="AU17:AU18"/>
    <mergeCell ref="P17:P18"/>
    <mergeCell ref="R17:R18"/>
    <mergeCell ref="S17:S18"/>
    <mergeCell ref="T17:Z17"/>
    <mergeCell ref="AD17:AD18"/>
    <mergeCell ref="AE17:AE18"/>
    <mergeCell ref="A17:A18"/>
    <mergeCell ref="B17:B18"/>
    <mergeCell ref="C17:I17"/>
    <mergeCell ref="M17:M18"/>
    <mergeCell ref="N17:N18"/>
    <mergeCell ref="O17:O18"/>
    <mergeCell ref="AV15:AV16"/>
    <mergeCell ref="AW15:AW16"/>
    <mergeCell ref="AX15:AX16"/>
    <mergeCell ref="C16:G16"/>
    <mergeCell ref="H16:I16"/>
    <mergeCell ref="T16:X16"/>
    <mergeCell ref="Y16:Z16"/>
    <mergeCell ref="AK16:AO16"/>
    <mergeCell ref="AP16:AQ16"/>
    <mergeCell ref="AF15:AF16"/>
    <mergeCell ref="AG15:AG16"/>
    <mergeCell ref="AI15:AI16"/>
    <mergeCell ref="AJ15:AJ16"/>
    <mergeCell ref="AK15:AQ15"/>
    <mergeCell ref="AU15:AU16"/>
    <mergeCell ref="P15:P16"/>
    <mergeCell ref="R15:R16"/>
    <mergeCell ref="S15:S16"/>
    <mergeCell ref="T15:Z15"/>
    <mergeCell ref="AD15:AD16"/>
    <mergeCell ref="AE15:AE16"/>
    <mergeCell ref="A15:A16"/>
    <mergeCell ref="B15:B16"/>
    <mergeCell ref="C15:I15"/>
    <mergeCell ref="M15:M16"/>
    <mergeCell ref="N15:N16"/>
    <mergeCell ref="O15:O16"/>
    <mergeCell ref="AV13:AV14"/>
    <mergeCell ref="AW13:AW14"/>
    <mergeCell ref="AX13:AX14"/>
    <mergeCell ref="C14:G14"/>
    <mergeCell ref="H14:I14"/>
    <mergeCell ref="T14:X14"/>
    <mergeCell ref="Y14:Z14"/>
    <mergeCell ref="AK14:AO14"/>
    <mergeCell ref="AP14:AQ14"/>
    <mergeCell ref="AF13:AF14"/>
    <mergeCell ref="AG13:AG14"/>
    <mergeCell ref="AI13:AI14"/>
    <mergeCell ref="AJ13:AJ14"/>
    <mergeCell ref="AK13:AQ13"/>
    <mergeCell ref="AU13:AU14"/>
    <mergeCell ref="P13:P14"/>
    <mergeCell ref="R13:R14"/>
    <mergeCell ref="S13:S14"/>
    <mergeCell ref="T13:Z13"/>
    <mergeCell ref="AD13:AD14"/>
    <mergeCell ref="AE13:AE14"/>
    <mergeCell ref="A13:A14"/>
    <mergeCell ref="B13:B14"/>
    <mergeCell ref="C13:I13"/>
    <mergeCell ref="M13:M14"/>
    <mergeCell ref="N13:N14"/>
    <mergeCell ref="O13:O14"/>
    <mergeCell ref="AV11:AV12"/>
    <mergeCell ref="AW11:AW12"/>
    <mergeCell ref="AX11:AX12"/>
    <mergeCell ref="C12:G12"/>
    <mergeCell ref="H12:I12"/>
    <mergeCell ref="T12:X12"/>
    <mergeCell ref="Y12:Z12"/>
    <mergeCell ref="AK12:AO12"/>
    <mergeCell ref="AP12:AQ12"/>
    <mergeCell ref="AF11:AF12"/>
    <mergeCell ref="AG11:AG12"/>
    <mergeCell ref="AI11:AI12"/>
    <mergeCell ref="AJ11:AJ12"/>
    <mergeCell ref="AK11:AQ11"/>
    <mergeCell ref="AU11:AU12"/>
    <mergeCell ref="P11:P12"/>
    <mergeCell ref="R11:R12"/>
    <mergeCell ref="S11:S12"/>
    <mergeCell ref="T11:Z11"/>
    <mergeCell ref="AD11:AD12"/>
    <mergeCell ref="AE11:AE12"/>
    <mergeCell ref="A11:A12"/>
    <mergeCell ref="B11:B12"/>
    <mergeCell ref="C11:I11"/>
    <mergeCell ref="M11:M12"/>
    <mergeCell ref="N11:N12"/>
    <mergeCell ref="O11:O12"/>
    <mergeCell ref="AV9:AV10"/>
    <mergeCell ref="AW9:AW10"/>
    <mergeCell ref="AX9:AX10"/>
    <mergeCell ref="C10:G10"/>
    <mergeCell ref="H10:I10"/>
    <mergeCell ref="T10:X10"/>
    <mergeCell ref="Y10:Z10"/>
    <mergeCell ref="AK10:AO10"/>
    <mergeCell ref="AP10:AQ10"/>
    <mergeCell ref="AF9:AF10"/>
    <mergeCell ref="AG9:AG10"/>
    <mergeCell ref="AI9:AI10"/>
    <mergeCell ref="AJ9:AJ10"/>
    <mergeCell ref="AK9:AQ9"/>
    <mergeCell ref="AU9:AU10"/>
    <mergeCell ref="P9:P10"/>
    <mergeCell ref="R9:R10"/>
    <mergeCell ref="S9:S10"/>
    <mergeCell ref="T9:Z9"/>
    <mergeCell ref="AD9:AD10"/>
    <mergeCell ref="AE9:AE10"/>
    <mergeCell ref="A9:A10"/>
    <mergeCell ref="B9:B10"/>
    <mergeCell ref="C9:I9"/>
    <mergeCell ref="M9:M10"/>
    <mergeCell ref="N9:N10"/>
    <mergeCell ref="O9:O10"/>
    <mergeCell ref="AV7:AV8"/>
    <mergeCell ref="AW7:AW8"/>
    <mergeCell ref="AX7:AX8"/>
    <mergeCell ref="C8:G8"/>
    <mergeCell ref="H8:I8"/>
    <mergeCell ref="T8:X8"/>
    <mergeCell ref="Y8:Z8"/>
    <mergeCell ref="AK8:AO8"/>
    <mergeCell ref="AP8:AQ8"/>
    <mergeCell ref="AF7:AF8"/>
    <mergeCell ref="AG7:AG8"/>
    <mergeCell ref="AI7:AI8"/>
    <mergeCell ref="AJ7:AJ8"/>
    <mergeCell ref="AK7:AQ7"/>
    <mergeCell ref="AU7:AU8"/>
    <mergeCell ref="P7:P8"/>
    <mergeCell ref="R7:R8"/>
    <mergeCell ref="S7:S8"/>
    <mergeCell ref="T7:Z7"/>
    <mergeCell ref="AD7:AD8"/>
    <mergeCell ref="AE7:AE8"/>
    <mergeCell ref="A7:A8"/>
    <mergeCell ref="B7:B8"/>
    <mergeCell ref="C7:I7"/>
    <mergeCell ref="M7:M8"/>
    <mergeCell ref="N7:N8"/>
    <mergeCell ref="O7:O8"/>
    <mergeCell ref="AK5:AQ5"/>
    <mergeCell ref="AR5:AT6"/>
    <mergeCell ref="AU5:AU6"/>
    <mergeCell ref="AV5:AV6"/>
    <mergeCell ref="AW5:AW6"/>
    <mergeCell ref="AX5:AX6"/>
    <mergeCell ref="AK6:AO6"/>
    <mergeCell ref="AP6:AQ6"/>
    <mergeCell ref="AD5:AD6"/>
    <mergeCell ref="AE5:AE6"/>
    <mergeCell ref="AF5:AF6"/>
    <mergeCell ref="AG5:AG6"/>
    <mergeCell ref="AI5:AI6"/>
    <mergeCell ref="AJ5:AJ6"/>
    <mergeCell ref="A1:AX1"/>
    <mergeCell ref="J2:L2"/>
    <mergeCell ref="AT2:AU2"/>
    <mergeCell ref="A3:C3"/>
    <mergeCell ref="D3:E3"/>
    <mergeCell ref="F3:H3"/>
    <mergeCell ref="J3:L3"/>
    <mergeCell ref="AT3:AU3"/>
    <mergeCell ref="O5:O6"/>
    <mergeCell ref="P5:P6"/>
    <mergeCell ref="R5:R6"/>
    <mergeCell ref="S5:S6"/>
    <mergeCell ref="T5:Z5"/>
    <mergeCell ref="AA5:AC6"/>
    <mergeCell ref="T6:X6"/>
    <mergeCell ref="Y6:Z6"/>
    <mergeCell ref="A5:A6"/>
    <mergeCell ref="B5:B6"/>
    <mergeCell ref="C5:I5"/>
    <mergeCell ref="J5:L6"/>
    <mergeCell ref="M5:M6"/>
    <mergeCell ref="N5:N6"/>
    <mergeCell ref="C6:G6"/>
    <mergeCell ref="H6:I6"/>
  </mergeCells>
  <phoneticPr fontId="3"/>
  <conditionalFormatting sqref="G37:I38 K36:M40 G40:I40">
    <cfRule type="cellIs" dxfId="2" priority="3" operator="equal">
      <formula>0</formula>
    </cfRule>
  </conditionalFormatting>
  <conditionalFormatting sqref="G36:I36">
    <cfRule type="cellIs" dxfId="1" priority="2" operator="equal">
      <formula>0</formula>
    </cfRule>
  </conditionalFormatting>
  <conditionalFormatting sqref="G39:I39">
    <cfRule type="cellIs" dxfId="0" priority="1" operator="equal">
      <formula>0</formula>
    </cfRule>
  </conditionalFormatting>
  <dataValidations count="3">
    <dataValidation type="list" allowBlank="1" showInputMessage="1" showErrorMessage="1" sqref="M3" xr:uid="{00000000-0002-0000-0100-000000000000}">
      <formula1>"学部,大学院,その他"</formula1>
    </dataValidation>
    <dataValidation type="custom" allowBlank="1" showInputMessage="1" showErrorMessage="1" errorTitle="「〃」や「同上」は使えません。" error="「〃」や「同上」は使用しないで具体的に業務内容を入力してください。" sqref="T7:Z26 C7:I26 AK7:AQ28" xr:uid="{00000000-0002-0000-0100-000001000000}">
      <formula1>AND(COUNTIF(C7,"*同上*")=0,COUNTIF(C7,"*〃*")=0)</formula1>
    </dataValidation>
    <dataValidation type="list" allowBlank="1" showInputMessage="1" showErrorMessage="1" sqref="AR3" xr:uid="{00000000-0002-0000-0100-000002000000}">
      <formula1>"小樽,帯広,北見,本部"</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view="pageBreakPreview" zoomScaleSheetLayoutView="100" workbookViewId="0">
      <selection sqref="A1:A1048576"/>
    </sheetView>
  </sheetViews>
  <sheetFormatPr defaultRowHeight="13.5" x14ac:dyDescent="0.15"/>
  <cols>
    <col min="2" max="2" width="4.5" bestFit="1" customWidth="1"/>
  </cols>
  <sheetData>
    <row r="1" spans="1:2" x14ac:dyDescent="0.15">
      <c r="A1" t="s">
        <v>134</v>
      </c>
    </row>
    <row r="2" spans="1:2" x14ac:dyDescent="0.15">
      <c r="A2" s="124" t="s">
        <v>126</v>
      </c>
      <c r="B2" s="150">
        <v>0.1</v>
      </c>
    </row>
    <row r="3" spans="1:2" x14ac:dyDescent="0.15">
      <c r="A3" s="124" t="s">
        <v>127</v>
      </c>
      <c r="B3" s="123">
        <v>889</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5"/>
  <sheetViews>
    <sheetView view="pageBreakPreview" topLeftCell="A325" zoomScaleNormal="100" zoomScaleSheetLayoutView="100" workbookViewId="0">
      <selection activeCell="K12" sqref="K12"/>
    </sheetView>
  </sheetViews>
  <sheetFormatPr defaultRowHeight="13.5" x14ac:dyDescent="0.15"/>
  <cols>
    <col min="1" max="1" width="6" style="7" customWidth="1"/>
    <col min="2" max="3" width="10.375" style="7" customWidth="1"/>
    <col min="4" max="10" width="9.25" style="7" customWidth="1"/>
    <col min="11" max="11" width="9.625" style="7" customWidth="1"/>
    <col min="12" max="12" width="13.375" style="7" customWidth="1"/>
    <col min="13" max="256" width="9" style="7"/>
    <col min="257" max="257" width="6" style="7" customWidth="1"/>
    <col min="258" max="259" width="10.375" style="7" customWidth="1"/>
    <col min="260" max="266" width="9.25" style="7" customWidth="1"/>
    <col min="267" max="267" width="9.625" style="7" customWidth="1"/>
    <col min="268" max="268" width="13.375" style="7" customWidth="1"/>
    <col min="269" max="512" width="9" style="7"/>
    <col min="513" max="513" width="6" style="7" customWidth="1"/>
    <col min="514" max="515" width="10.375" style="7" customWidth="1"/>
    <col min="516" max="522" width="9.25" style="7" customWidth="1"/>
    <col min="523" max="523" width="9.625" style="7" customWidth="1"/>
    <col min="524" max="524" width="13.375" style="7" customWidth="1"/>
    <col min="525" max="768" width="9" style="7"/>
    <col min="769" max="769" width="6" style="7" customWidth="1"/>
    <col min="770" max="771" width="10.375" style="7" customWidth="1"/>
    <col min="772" max="778" width="9.25" style="7" customWidth="1"/>
    <col min="779" max="779" width="9.625" style="7" customWidth="1"/>
    <col min="780" max="780" width="13.375" style="7" customWidth="1"/>
    <col min="781" max="1024" width="9" style="7"/>
    <col min="1025" max="1025" width="6" style="7" customWidth="1"/>
    <col min="1026" max="1027" width="10.375" style="7" customWidth="1"/>
    <col min="1028" max="1034" width="9.25" style="7" customWidth="1"/>
    <col min="1035" max="1035" width="9.625" style="7" customWidth="1"/>
    <col min="1036" max="1036" width="13.375" style="7" customWidth="1"/>
    <col min="1037" max="1280" width="9" style="7"/>
    <col min="1281" max="1281" width="6" style="7" customWidth="1"/>
    <col min="1282" max="1283" width="10.375" style="7" customWidth="1"/>
    <col min="1284" max="1290" width="9.25" style="7" customWidth="1"/>
    <col min="1291" max="1291" width="9.625" style="7" customWidth="1"/>
    <col min="1292" max="1292" width="13.375" style="7" customWidth="1"/>
    <col min="1293" max="1536" width="9" style="7"/>
    <col min="1537" max="1537" width="6" style="7" customWidth="1"/>
    <col min="1538" max="1539" width="10.375" style="7" customWidth="1"/>
    <col min="1540" max="1546" width="9.25" style="7" customWidth="1"/>
    <col min="1547" max="1547" width="9.625" style="7" customWidth="1"/>
    <col min="1548" max="1548" width="13.375" style="7" customWidth="1"/>
    <col min="1549" max="1792" width="9" style="7"/>
    <col min="1793" max="1793" width="6" style="7" customWidth="1"/>
    <col min="1794" max="1795" width="10.375" style="7" customWidth="1"/>
    <col min="1796" max="1802" width="9.25" style="7" customWidth="1"/>
    <col min="1803" max="1803" width="9.625" style="7" customWidth="1"/>
    <col min="1804" max="1804" width="13.375" style="7" customWidth="1"/>
    <col min="1805" max="2048" width="9" style="7"/>
    <col min="2049" max="2049" width="6" style="7" customWidth="1"/>
    <col min="2050" max="2051" width="10.375" style="7" customWidth="1"/>
    <col min="2052" max="2058" width="9.25" style="7" customWidth="1"/>
    <col min="2059" max="2059" width="9.625" style="7" customWidth="1"/>
    <col min="2060" max="2060" width="13.375" style="7" customWidth="1"/>
    <col min="2061" max="2304" width="9" style="7"/>
    <col min="2305" max="2305" width="6" style="7" customWidth="1"/>
    <col min="2306" max="2307" width="10.375" style="7" customWidth="1"/>
    <col min="2308" max="2314" width="9.25" style="7" customWidth="1"/>
    <col min="2315" max="2315" width="9.625" style="7" customWidth="1"/>
    <col min="2316" max="2316" width="13.375" style="7" customWidth="1"/>
    <col min="2317" max="2560" width="9" style="7"/>
    <col min="2561" max="2561" width="6" style="7" customWidth="1"/>
    <col min="2562" max="2563" width="10.375" style="7" customWidth="1"/>
    <col min="2564" max="2570" width="9.25" style="7" customWidth="1"/>
    <col min="2571" max="2571" width="9.625" style="7" customWidth="1"/>
    <col min="2572" max="2572" width="13.375" style="7" customWidth="1"/>
    <col min="2573" max="2816" width="9" style="7"/>
    <col min="2817" max="2817" width="6" style="7" customWidth="1"/>
    <col min="2818" max="2819" width="10.375" style="7" customWidth="1"/>
    <col min="2820" max="2826" width="9.25" style="7" customWidth="1"/>
    <col min="2827" max="2827" width="9.625" style="7" customWidth="1"/>
    <col min="2828" max="2828" width="13.375" style="7" customWidth="1"/>
    <col min="2829" max="3072" width="9" style="7"/>
    <col min="3073" max="3073" width="6" style="7" customWidth="1"/>
    <col min="3074" max="3075" width="10.375" style="7" customWidth="1"/>
    <col min="3076" max="3082" width="9.25" style="7" customWidth="1"/>
    <col min="3083" max="3083" width="9.625" style="7" customWidth="1"/>
    <col min="3084" max="3084" width="13.375" style="7" customWidth="1"/>
    <col min="3085" max="3328" width="9" style="7"/>
    <col min="3329" max="3329" width="6" style="7" customWidth="1"/>
    <col min="3330" max="3331" width="10.375" style="7" customWidth="1"/>
    <col min="3332" max="3338" width="9.25" style="7" customWidth="1"/>
    <col min="3339" max="3339" width="9.625" style="7" customWidth="1"/>
    <col min="3340" max="3340" width="13.375" style="7" customWidth="1"/>
    <col min="3341" max="3584" width="9" style="7"/>
    <col min="3585" max="3585" width="6" style="7" customWidth="1"/>
    <col min="3586" max="3587" width="10.375" style="7" customWidth="1"/>
    <col min="3588" max="3594" width="9.25" style="7" customWidth="1"/>
    <col min="3595" max="3595" width="9.625" style="7" customWidth="1"/>
    <col min="3596" max="3596" width="13.375" style="7" customWidth="1"/>
    <col min="3597" max="3840" width="9" style="7"/>
    <col min="3841" max="3841" width="6" style="7" customWidth="1"/>
    <col min="3842" max="3843" width="10.375" style="7" customWidth="1"/>
    <col min="3844" max="3850" width="9.25" style="7" customWidth="1"/>
    <col min="3851" max="3851" width="9.625" style="7" customWidth="1"/>
    <col min="3852" max="3852" width="13.375" style="7" customWidth="1"/>
    <col min="3853" max="4096" width="9" style="7"/>
    <col min="4097" max="4097" width="6" style="7" customWidth="1"/>
    <col min="4098" max="4099" width="10.375" style="7" customWidth="1"/>
    <col min="4100" max="4106" width="9.25" style="7" customWidth="1"/>
    <col min="4107" max="4107" width="9.625" style="7" customWidth="1"/>
    <col min="4108" max="4108" width="13.375" style="7" customWidth="1"/>
    <col min="4109" max="4352" width="9" style="7"/>
    <col min="4353" max="4353" width="6" style="7" customWidth="1"/>
    <col min="4354" max="4355" width="10.375" style="7" customWidth="1"/>
    <col min="4356" max="4362" width="9.25" style="7" customWidth="1"/>
    <col min="4363" max="4363" width="9.625" style="7" customWidth="1"/>
    <col min="4364" max="4364" width="13.375" style="7" customWidth="1"/>
    <col min="4365" max="4608" width="9" style="7"/>
    <col min="4609" max="4609" width="6" style="7" customWidth="1"/>
    <col min="4610" max="4611" width="10.375" style="7" customWidth="1"/>
    <col min="4612" max="4618" width="9.25" style="7" customWidth="1"/>
    <col min="4619" max="4619" width="9.625" style="7" customWidth="1"/>
    <col min="4620" max="4620" width="13.375" style="7" customWidth="1"/>
    <col min="4621" max="4864" width="9" style="7"/>
    <col min="4865" max="4865" width="6" style="7" customWidth="1"/>
    <col min="4866" max="4867" width="10.375" style="7" customWidth="1"/>
    <col min="4868" max="4874" width="9.25" style="7" customWidth="1"/>
    <col min="4875" max="4875" width="9.625" style="7" customWidth="1"/>
    <col min="4876" max="4876" width="13.375" style="7" customWidth="1"/>
    <col min="4877" max="5120" width="9" style="7"/>
    <col min="5121" max="5121" width="6" style="7" customWidth="1"/>
    <col min="5122" max="5123" width="10.375" style="7" customWidth="1"/>
    <col min="5124" max="5130" width="9.25" style="7" customWidth="1"/>
    <col min="5131" max="5131" width="9.625" style="7" customWidth="1"/>
    <col min="5132" max="5132" width="13.375" style="7" customWidth="1"/>
    <col min="5133" max="5376" width="9" style="7"/>
    <col min="5377" max="5377" width="6" style="7" customWidth="1"/>
    <col min="5378" max="5379" width="10.375" style="7" customWidth="1"/>
    <col min="5380" max="5386" width="9.25" style="7" customWidth="1"/>
    <col min="5387" max="5387" width="9.625" style="7" customWidth="1"/>
    <col min="5388" max="5388" width="13.375" style="7" customWidth="1"/>
    <col min="5389" max="5632" width="9" style="7"/>
    <col min="5633" max="5633" width="6" style="7" customWidth="1"/>
    <col min="5634" max="5635" width="10.375" style="7" customWidth="1"/>
    <col min="5636" max="5642" width="9.25" style="7" customWidth="1"/>
    <col min="5643" max="5643" width="9.625" style="7" customWidth="1"/>
    <col min="5644" max="5644" width="13.375" style="7" customWidth="1"/>
    <col min="5645" max="5888" width="9" style="7"/>
    <col min="5889" max="5889" width="6" style="7" customWidth="1"/>
    <col min="5890" max="5891" width="10.375" style="7" customWidth="1"/>
    <col min="5892" max="5898" width="9.25" style="7" customWidth="1"/>
    <col min="5899" max="5899" width="9.625" style="7" customWidth="1"/>
    <col min="5900" max="5900" width="13.375" style="7" customWidth="1"/>
    <col min="5901" max="6144" width="9" style="7"/>
    <col min="6145" max="6145" width="6" style="7" customWidth="1"/>
    <col min="6146" max="6147" width="10.375" style="7" customWidth="1"/>
    <col min="6148" max="6154" width="9.25" style="7" customWidth="1"/>
    <col min="6155" max="6155" width="9.625" style="7" customWidth="1"/>
    <col min="6156" max="6156" width="13.375" style="7" customWidth="1"/>
    <col min="6157" max="6400" width="9" style="7"/>
    <col min="6401" max="6401" width="6" style="7" customWidth="1"/>
    <col min="6402" max="6403" width="10.375" style="7" customWidth="1"/>
    <col min="6404" max="6410" width="9.25" style="7" customWidth="1"/>
    <col min="6411" max="6411" width="9.625" style="7" customWidth="1"/>
    <col min="6412" max="6412" width="13.375" style="7" customWidth="1"/>
    <col min="6413" max="6656" width="9" style="7"/>
    <col min="6657" max="6657" width="6" style="7" customWidth="1"/>
    <col min="6658" max="6659" width="10.375" style="7" customWidth="1"/>
    <col min="6660" max="6666" width="9.25" style="7" customWidth="1"/>
    <col min="6667" max="6667" width="9.625" style="7" customWidth="1"/>
    <col min="6668" max="6668" width="13.375" style="7" customWidth="1"/>
    <col min="6669" max="6912" width="9" style="7"/>
    <col min="6913" max="6913" width="6" style="7" customWidth="1"/>
    <col min="6914" max="6915" width="10.375" style="7" customWidth="1"/>
    <col min="6916" max="6922" width="9.25" style="7" customWidth="1"/>
    <col min="6923" max="6923" width="9.625" style="7" customWidth="1"/>
    <col min="6924" max="6924" width="13.375" style="7" customWidth="1"/>
    <col min="6925" max="7168" width="9" style="7"/>
    <col min="7169" max="7169" width="6" style="7" customWidth="1"/>
    <col min="7170" max="7171" width="10.375" style="7" customWidth="1"/>
    <col min="7172" max="7178" width="9.25" style="7" customWidth="1"/>
    <col min="7179" max="7179" width="9.625" style="7" customWidth="1"/>
    <col min="7180" max="7180" width="13.375" style="7" customWidth="1"/>
    <col min="7181" max="7424" width="9" style="7"/>
    <col min="7425" max="7425" width="6" style="7" customWidth="1"/>
    <col min="7426" max="7427" width="10.375" style="7" customWidth="1"/>
    <col min="7428" max="7434" width="9.25" style="7" customWidth="1"/>
    <col min="7435" max="7435" width="9.625" style="7" customWidth="1"/>
    <col min="7436" max="7436" width="13.375" style="7" customWidth="1"/>
    <col min="7437" max="7680" width="9" style="7"/>
    <col min="7681" max="7681" width="6" style="7" customWidth="1"/>
    <col min="7682" max="7683" width="10.375" style="7" customWidth="1"/>
    <col min="7684" max="7690" width="9.25" style="7" customWidth="1"/>
    <col min="7691" max="7691" width="9.625" style="7" customWidth="1"/>
    <col min="7692" max="7692" width="13.375" style="7" customWidth="1"/>
    <col min="7693" max="7936" width="9" style="7"/>
    <col min="7937" max="7937" width="6" style="7" customWidth="1"/>
    <col min="7938" max="7939" width="10.375" style="7" customWidth="1"/>
    <col min="7940" max="7946" width="9.25" style="7" customWidth="1"/>
    <col min="7947" max="7947" width="9.625" style="7" customWidth="1"/>
    <col min="7948" max="7948" width="13.375" style="7" customWidth="1"/>
    <col min="7949" max="8192" width="9" style="7"/>
    <col min="8193" max="8193" width="6" style="7" customWidth="1"/>
    <col min="8194" max="8195" width="10.375" style="7" customWidth="1"/>
    <col min="8196" max="8202" width="9.25" style="7" customWidth="1"/>
    <col min="8203" max="8203" width="9.625" style="7" customWidth="1"/>
    <col min="8204" max="8204" width="13.375" style="7" customWidth="1"/>
    <col min="8205" max="8448" width="9" style="7"/>
    <col min="8449" max="8449" width="6" style="7" customWidth="1"/>
    <col min="8450" max="8451" width="10.375" style="7" customWidth="1"/>
    <col min="8452" max="8458" width="9.25" style="7" customWidth="1"/>
    <col min="8459" max="8459" width="9.625" style="7" customWidth="1"/>
    <col min="8460" max="8460" width="13.375" style="7" customWidth="1"/>
    <col min="8461" max="8704" width="9" style="7"/>
    <col min="8705" max="8705" width="6" style="7" customWidth="1"/>
    <col min="8706" max="8707" width="10.375" style="7" customWidth="1"/>
    <col min="8708" max="8714" width="9.25" style="7" customWidth="1"/>
    <col min="8715" max="8715" width="9.625" style="7" customWidth="1"/>
    <col min="8716" max="8716" width="13.375" style="7" customWidth="1"/>
    <col min="8717" max="8960" width="9" style="7"/>
    <col min="8961" max="8961" width="6" style="7" customWidth="1"/>
    <col min="8962" max="8963" width="10.375" style="7" customWidth="1"/>
    <col min="8964" max="8970" width="9.25" style="7" customWidth="1"/>
    <col min="8971" max="8971" width="9.625" style="7" customWidth="1"/>
    <col min="8972" max="8972" width="13.375" style="7" customWidth="1"/>
    <col min="8973" max="9216" width="9" style="7"/>
    <col min="9217" max="9217" width="6" style="7" customWidth="1"/>
    <col min="9218" max="9219" width="10.375" style="7" customWidth="1"/>
    <col min="9220" max="9226" width="9.25" style="7" customWidth="1"/>
    <col min="9227" max="9227" width="9.625" style="7" customWidth="1"/>
    <col min="9228" max="9228" width="13.375" style="7" customWidth="1"/>
    <col min="9229" max="9472" width="9" style="7"/>
    <col min="9473" max="9473" width="6" style="7" customWidth="1"/>
    <col min="9474" max="9475" width="10.375" style="7" customWidth="1"/>
    <col min="9476" max="9482" width="9.25" style="7" customWidth="1"/>
    <col min="9483" max="9483" width="9.625" style="7" customWidth="1"/>
    <col min="9484" max="9484" width="13.375" style="7" customWidth="1"/>
    <col min="9485" max="9728" width="9" style="7"/>
    <col min="9729" max="9729" width="6" style="7" customWidth="1"/>
    <col min="9730" max="9731" width="10.375" style="7" customWidth="1"/>
    <col min="9732" max="9738" width="9.25" style="7" customWidth="1"/>
    <col min="9739" max="9739" width="9.625" style="7" customWidth="1"/>
    <col min="9740" max="9740" width="13.375" style="7" customWidth="1"/>
    <col min="9741" max="9984" width="9" style="7"/>
    <col min="9985" max="9985" width="6" style="7" customWidth="1"/>
    <col min="9986" max="9987" width="10.375" style="7" customWidth="1"/>
    <col min="9988" max="9994" width="9.25" style="7" customWidth="1"/>
    <col min="9995" max="9995" width="9.625" style="7" customWidth="1"/>
    <col min="9996" max="9996" width="13.375" style="7" customWidth="1"/>
    <col min="9997" max="10240" width="9" style="7"/>
    <col min="10241" max="10241" width="6" style="7" customWidth="1"/>
    <col min="10242" max="10243" width="10.375" style="7" customWidth="1"/>
    <col min="10244" max="10250" width="9.25" style="7" customWidth="1"/>
    <col min="10251" max="10251" width="9.625" style="7" customWidth="1"/>
    <col min="10252" max="10252" width="13.375" style="7" customWidth="1"/>
    <col min="10253" max="10496" width="9" style="7"/>
    <col min="10497" max="10497" width="6" style="7" customWidth="1"/>
    <col min="10498" max="10499" width="10.375" style="7" customWidth="1"/>
    <col min="10500" max="10506" width="9.25" style="7" customWidth="1"/>
    <col min="10507" max="10507" width="9.625" style="7" customWidth="1"/>
    <col min="10508" max="10508" width="13.375" style="7" customWidth="1"/>
    <col min="10509" max="10752" width="9" style="7"/>
    <col min="10753" max="10753" width="6" style="7" customWidth="1"/>
    <col min="10754" max="10755" width="10.375" style="7" customWidth="1"/>
    <col min="10756" max="10762" width="9.25" style="7" customWidth="1"/>
    <col min="10763" max="10763" width="9.625" style="7" customWidth="1"/>
    <col min="10764" max="10764" width="13.375" style="7" customWidth="1"/>
    <col min="10765" max="11008" width="9" style="7"/>
    <col min="11009" max="11009" width="6" style="7" customWidth="1"/>
    <col min="11010" max="11011" width="10.375" style="7" customWidth="1"/>
    <col min="11012" max="11018" width="9.25" style="7" customWidth="1"/>
    <col min="11019" max="11019" width="9.625" style="7" customWidth="1"/>
    <col min="11020" max="11020" width="13.375" style="7" customWidth="1"/>
    <col min="11021" max="11264" width="9" style="7"/>
    <col min="11265" max="11265" width="6" style="7" customWidth="1"/>
    <col min="11266" max="11267" width="10.375" style="7" customWidth="1"/>
    <col min="11268" max="11274" width="9.25" style="7" customWidth="1"/>
    <col min="11275" max="11275" width="9.625" style="7" customWidth="1"/>
    <col min="11276" max="11276" width="13.375" style="7" customWidth="1"/>
    <col min="11277" max="11520" width="9" style="7"/>
    <col min="11521" max="11521" width="6" style="7" customWidth="1"/>
    <col min="11522" max="11523" width="10.375" style="7" customWidth="1"/>
    <col min="11524" max="11530" width="9.25" style="7" customWidth="1"/>
    <col min="11531" max="11531" width="9.625" style="7" customWidth="1"/>
    <col min="11532" max="11532" width="13.375" style="7" customWidth="1"/>
    <col min="11533" max="11776" width="9" style="7"/>
    <col min="11777" max="11777" width="6" style="7" customWidth="1"/>
    <col min="11778" max="11779" width="10.375" style="7" customWidth="1"/>
    <col min="11780" max="11786" width="9.25" style="7" customWidth="1"/>
    <col min="11787" max="11787" width="9.625" style="7" customWidth="1"/>
    <col min="11788" max="11788" width="13.375" style="7" customWidth="1"/>
    <col min="11789" max="12032" width="9" style="7"/>
    <col min="12033" max="12033" width="6" style="7" customWidth="1"/>
    <col min="12034" max="12035" width="10.375" style="7" customWidth="1"/>
    <col min="12036" max="12042" width="9.25" style="7" customWidth="1"/>
    <col min="12043" max="12043" width="9.625" style="7" customWidth="1"/>
    <col min="12044" max="12044" width="13.375" style="7" customWidth="1"/>
    <col min="12045" max="12288" width="9" style="7"/>
    <col min="12289" max="12289" width="6" style="7" customWidth="1"/>
    <col min="12290" max="12291" width="10.375" style="7" customWidth="1"/>
    <col min="12292" max="12298" width="9.25" style="7" customWidth="1"/>
    <col min="12299" max="12299" width="9.625" style="7" customWidth="1"/>
    <col min="12300" max="12300" width="13.375" style="7" customWidth="1"/>
    <col min="12301" max="12544" width="9" style="7"/>
    <col min="12545" max="12545" width="6" style="7" customWidth="1"/>
    <col min="12546" max="12547" width="10.375" style="7" customWidth="1"/>
    <col min="12548" max="12554" width="9.25" style="7" customWidth="1"/>
    <col min="12555" max="12555" width="9.625" style="7" customWidth="1"/>
    <col min="12556" max="12556" width="13.375" style="7" customWidth="1"/>
    <col min="12557" max="12800" width="9" style="7"/>
    <col min="12801" max="12801" width="6" style="7" customWidth="1"/>
    <col min="12802" max="12803" width="10.375" style="7" customWidth="1"/>
    <col min="12804" max="12810" width="9.25" style="7" customWidth="1"/>
    <col min="12811" max="12811" width="9.625" style="7" customWidth="1"/>
    <col min="12812" max="12812" width="13.375" style="7" customWidth="1"/>
    <col min="12813" max="13056" width="9" style="7"/>
    <col min="13057" max="13057" width="6" style="7" customWidth="1"/>
    <col min="13058" max="13059" width="10.375" style="7" customWidth="1"/>
    <col min="13060" max="13066" width="9.25" style="7" customWidth="1"/>
    <col min="13067" max="13067" width="9.625" style="7" customWidth="1"/>
    <col min="13068" max="13068" width="13.375" style="7" customWidth="1"/>
    <col min="13069" max="13312" width="9" style="7"/>
    <col min="13313" max="13313" width="6" style="7" customWidth="1"/>
    <col min="13314" max="13315" width="10.375" style="7" customWidth="1"/>
    <col min="13316" max="13322" width="9.25" style="7" customWidth="1"/>
    <col min="13323" max="13323" width="9.625" style="7" customWidth="1"/>
    <col min="13324" max="13324" width="13.375" style="7" customWidth="1"/>
    <col min="13325" max="13568" width="9" style="7"/>
    <col min="13569" max="13569" width="6" style="7" customWidth="1"/>
    <col min="13570" max="13571" width="10.375" style="7" customWidth="1"/>
    <col min="13572" max="13578" width="9.25" style="7" customWidth="1"/>
    <col min="13579" max="13579" width="9.625" style="7" customWidth="1"/>
    <col min="13580" max="13580" width="13.375" style="7" customWidth="1"/>
    <col min="13581" max="13824" width="9" style="7"/>
    <col min="13825" max="13825" width="6" style="7" customWidth="1"/>
    <col min="13826" max="13827" width="10.375" style="7" customWidth="1"/>
    <col min="13828" max="13834" width="9.25" style="7" customWidth="1"/>
    <col min="13835" max="13835" width="9.625" style="7" customWidth="1"/>
    <col min="13836" max="13836" width="13.375" style="7" customWidth="1"/>
    <col min="13837" max="14080" width="9" style="7"/>
    <col min="14081" max="14081" width="6" style="7" customWidth="1"/>
    <col min="14082" max="14083" width="10.375" style="7" customWidth="1"/>
    <col min="14084" max="14090" width="9.25" style="7" customWidth="1"/>
    <col min="14091" max="14091" width="9.625" style="7" customWidth="1"/>
    <col min="14092" max="14092" width="13.375" style="7" customWidth="1"/>
    <col min="14093" max="14336" width="9" style="7"/>
    <col min="14337" max="14337" width="6" style="7" customWidth="1"/>
    <col min="14338" max="14339" width="10.375" style="7" customWidth="1"/>
    <col min="14340" max="14346" width="9.25" style="7" customWidth="1"/>
    <col min="14347" max="14347" width="9.625" style="7" customWidth="1"/>
    <col min="14348" max="14348" width="13.375" style="7" customWidth="1"/>
    <col min="14349" max="14592" width="9" style="7"/>
    <col min="14593" max="14593" width="6" style="7" customWidth="1"/>
    <col min="14594" max="14595" width="10.375" style="7" customWidth="1"/>
    <col min="14596" max="14602" width="9.25" style="7" customWidth="1"/>
    <col min="14603" max="14603" width="9.625" style="7" customWidth="1"/>
    <col min="14604" max="14604" width="13.375" style="7" customWidth="1"/>
    <col min="14605" max="14848" width="9" style="7"/>
    <col min="14849" max="14849" width="6" style="7" customWidth="1"/>
    <col min="14850" max="14851" width="10.375" style="7" customWidth="1"/>
    <col min="14852" max="14858" width="9.25" style="7" customWidth="1"/>
    <col min="14859" max="14859" width="9.625" style="7" customWidth="1"/>
    <col min="14860" max="14860" width="13.375" style="7" customWidth="1"/>
    <col min="14861" max="15104" width="9" style="7"/>
    <col min="15105" max="15105" width="6" style="7" customWidth="1"/>
    <col min="15106" max="15107" width="10.375" style="7" customWidth="1"/>
    <col min="15108" max="15114" width="9.25" style="7" customWidth="1"/>
    <col min="15115" max="15115" width="9.625" style="7" customWidth="1"/>
    <col min="15116" max="15116" width="13.375" style="7" customWidth="1"/>
    <col min="15117" max="15360" width="9" style="7"/>
    <col min="15361" max="15361" width="6" style="7" customWidth="1"/>
    <col min="15362" max="15363" width="10.375" style="7" customWidth="1"/>
    <col min="15364" max="15370" width="9.25" style="7" customWidth="1"/>
    <col min="15371" max="15371" width="9.625" style="7" customWidth="1"/>
    <col min="15372" max="15372" width="13.375" style="7" customWidth="1"/>
    <col min="15373" max="15616" width="9" style="7"/>
    <col min="15617" max="15617" width="6" style="7" customWidth="1"/>
    <col min="15618" max="15619" width="10.375" style="7" customWidth="1"/>
    <col min="15620" max="15626" width="9.25" style="7" customWidth="1"/>
    <col min="15627" max="15627" width="9.625" style="7" customWidth="1"/>
    <col min="15628" max="15628" width="13.375" style="7" customWidth="1"/>
    <col min="15629" max="15872" width="9" style="7"/>
    <col min="15873" max="15873" width="6" style="7" customWidth="1"/>
    <col min="15874" max="15875" width="10.375" style="7" customWidth="1"/>
    <col min="15876" max="15882" width="9.25" style="7" customWidth="1"/>
    <col min="15883" max="15883" width="9.625" style="7" customWidth="1"/>
    <col min="15884" max="15884" width="13.375" style="7" customWidth="1"/>
    <col min="15885" max="16128" width="9" style="7"/>
    <col min="16129" max="16129" width="6" style="7" customWidth="1"/>
    <col min="16130" max="16131" width="10.375" style="7" customWidth="1"/>
    <col min="16132" max="16138" width="9.25" style="7" customWidth="1"/>
    <col min="16139" max="16139" width="9.625" style="7" customWidth="1"/>
    <col min="16140" max="16140" width="13.375" style="7" customWidth="1"/>
    <col min="16141" max="16384" width="9" style="7"/>
  </cols>
  <sheetData>
    <row r="1" spans="1:13" ht="30" customHeight="1" x14ac:dyDescent="0.15">
      <c r="B1" s="404" t="s">
        <v>16</v>
      </c>
      <c r="C1" s="404"/>
      <c r="D1" s="404"/>
      <c r="E1" s="404"/>
      <c r="F1" s="404"/>
      <c r="G1" s="404"/>
      <c r="H1" s="404"/>
      <c r="I1" s="404"/>
      <c r="J1" s="404"/>
      <c r="K1" s="404"/>
      <c r="L1" s="404"/>
      <c r="M1" s="8"/>
    </row>
    <row r="2" spans="1:13" ht="30" customHeight="1" thickBot="1" x14ac:dyDescent="0.2">
      <c r="B2" s="405" t="s">
        <v>17</v>
      </c>
      <c r="C2" s="405"/>
      <c r="D2" s="405"/>
      <c r="E2" s="405"/>
      <c r="F2" s="405"/>
      <c r="G2" s="405"/>
      <c r="H2" s="405"/>
      <c r="I2" s="405"/>
      <c r="J2" s="405"/>
      <c r="K2" s="405"/>
      <c r="L2" s="405"/>
    </row>
    <row r="3" spans="1:13" s="9" customFormat="1" ht="22.5" customHeight="1" x14ac:dyDescent="0.15">
      <c r="B3" s="10" t="s">
        <v>18</v>
      </c>
      <c r="C3" s="11"/>
      <c r="D3" s="12" t="s">
        <v>19</v>
      </c>
      <c r="E3" s="13"/>
      <c r="F3" s="13"/>
      <c r="G3" s="13"/>
      <c r="H3" s="13"/>
      <c r="I3" s="13"/>
      <c r="J3" s="13"/>
      <c r="K3" s="13"/>
      <c r="L3" s="14" t="s">
        <v>20</v>
      </c>
    </row>
    <row r="4" spans="1:13" s="9" customFormat="1" ht="22.5" customHeight="1" x14ac:dyDescent="0.15">
      <c r="B4" s="15" t="s">
        <v>21</v>
      </c>
      <c r="C4" s="16"/>
      <c r="D4" s="17" t="s">
        <v>22</v>
      </c>
      <c r="E4" s="18"/>
      <c r="F4" s="18"/>
      <c r="G4" s="18"/>
      <c r="H4" s="18"/>
      <c r="I4" s="18"/>
      <c r="J4" s="18"/>
      <c r="K4" s="18"/>
      <c r="L4" s="19" t="s">
        <v>23</v>
      </c>
    </row>
    <row r="5" spans="1:13" s="9" customFormat="1" ht="22.5" customHeight="1" x14ac:dyDescent="0.15">
      <c r="B5" s="20" t="s">
        <v>24</v>
      </c>
      <c r="C5" s="21"/>
      <c r="D5" s="22" t="s">
        <v>25</v>
      </c>
      <c r="E5" s="22" t="s">
        <v>26</v>
      </c>
      <c r="F5" s="22" t="s">
        <v>27</v>
      </c>
      <c r="G5" s="22" t="s">
        <v>28</v>
      </c>
      <c r="H5" s="22" t="s">
        <v>29</v>
      </c>
      <c r="I5" s="22" t="s">
        <v>30</v>
      </c>
      <c r="J5" s="22" t="s">
        <v>31</v>
      </c>
      <c r="K5" s="22" t="s">
        <v>32</v>
      </c>
      <c r="L5" s="23"/>
    </row>
    <row r="6" spans="1:13" s="9" customFormat="1" ht="22.5" customHeight="1" x14ac:dyDescent="0.15">
      <c r="B6" s="24" t="s">
        <v>33</v>
      </c>
      <c r="C6" s="22" t="s">
        <v>34</v>
      </c>
      <c r="D6" s="25" t="s">
        <v>35</v>
      </c>
      <c r="E6" s="25"/>
      <c r="F6" s="25"/>
      <c r="G6" s="25"/>
      <c r="H6" s="25"/>
      <c r="I6" s="25"/>
      <c r="J6" s="25"/>
      <c r="K6" s="25"/>
      <c r="L6" s="26" t="s">
        <v>36</v>
      </c>
    </row>
    <row r="7" spans="1:13" s="9" customFormat="1" x14ac:dyDescent="0.15">
      <c r="B7" s="27" t="s">
        <v>37</v>
      </c>
      <c r="C7" s="28" t="s">
        <v>37</v>
      </c>
      <c r="D7" s="28" t="s">
        <v>37</v>
      </c>
      <c r="E7" s="28" t="s">
        <v>37</v>
      </c>
      <c r="F7" s="28" t="s">
        <v>37</v>
      </c>
      <c r="G7" s="28" t="s">
        <v>37</v>
      </c>
      <c r="H7" s="28" t="s">
        <v>37</v>
      </c>
      <c r="I7" s="28" t="s">
        <v>37</v>
      </c>
      <c r="J7" s="28" t="s">
        <v>37</v>
      </c>
      <c r="K7" s="28" t="s">
        <v>37</v>
      </c>
      <c r="L7" s="29" t="s">
        <v>37</v>
      </c>
    </row>
    <row r="8" spans="1:13" s="9" customFormat="1" ht="65.25" customHeight="1" x14ac:dyDescent="0.15">
      <c r="B8" s="30">
        <v>88000</v>
      </c>
      <c r="C8" s="31" t="s">
        <v>38</v>
      </c>
      <c r="D8" s="31">
        <v>0</v>
      </c>
      <c r="E8" s="31">
        <v>0</v>
      </c>
      <c r="F8" s="31">
        <v>0</v>
      </c>
      <c r="G8" s="31">
        <v>0</v>
      </c>
      <c r="H8" s="31">
        <v>0</v>
      </c>
      <c r="I8" s="31">
        <v>0</v>
      </c>
      <c r="J8" s="31">
        <v>0</v>
      </c>
      <c r="K8" s="31">
        <v>0</v>
      </c>
      <c r="L8" s="32" t="s">
        <v>39</v>
      </c>
    </row>
    <row r="9" spans="1:13" s="9" customFormat="1" ht="13.5" customHeight="1" x14ac:dyDescent="0.15">
      <c r="B9" s="30"/>
      <c r="C9" s="31"/>
      <c r="D9" s="31"/>
      <c r="E9" s="31"/>
      <c r="F9" s="31"/>
      <c r="G9" s="31"/>
      <c r="H9" s="31"/>
      <c r="I9" s="31"/>
      <c r="J9" s="31"/>
      <c r="K9" s="31"/>
      <c r="L9" s="32"/>
    </row>
    <row r="10" spans="1:13" x14ac:dyDescent="0.15">
      <c r="A10" s="33">
        <v>1</v>
      </c>
      <c r="B10" s="34">
        <v>88000</v>
      </c>
      <c r="C10" s="35">
        <v>89000</v>
      </c>
      <c r="D10" s="35">
        <v>130</v>
      </c>
      <c r="E10" s="35">
        <v>0</v>
      </c>
      <c r="F10" s="35">
        <v>0</v>
      </c>
      <c r="G10" s="35">
        <v>0</v>
      </c>
      <c r="H10" s="35">
        <v>0</v>
      </c>
      <c r="I10" s="35">
        <v>0</v>
      </c>
      <c r="J10" s="35">
        <v>0</v>
      </c>
      <c r="K10" s="35">
        <v>0</v>
      </c>
      <c r="L10" s="36">
        <v>3200</v>
      </c>
    </row>
    <row r="11" spans="1:13" x14ac:dyDescent="0.15">
      <c r="A11" s="33">
        <v>2</v>
      </c>
      <c r="B11" s="34">
        <v>89000</v>
      </c>
      <c r="C11" s="35">
        <v>90000</v>
      </c>
      <c r="D11" s="35">
        <v>180</v>
      </c>
      <c r="E11" s="35">
        <v>0</v>
      </c>
      <c r="F11" s="35">
        <v>0</v>
      </c>
      <c r="G11" s="35">
        <v>0</v>
      </c>
      <c r="H11" s="35">
        <v>0</v>
      </c>
      <c r="I11" s="35">
        <v>0</v>
      </c>
      <c r="J11" s="35">
        <v>0</v>
      </c>
      <c r="K11" s="35">
        <v>0</v>
      </c>
      <c r="L11" s="36">
        <v>3200</v>
      </c>
    </row>
    <row r="12" spans="1:13" x14ac:dyDescent="0.15">
      <c r="A12" s="33">
        <v>3</v>
      </c>
      <c r="B12" s="34">
        <v>90000</v>
      </c>
      <c r="C12" s="35">
        <v>91000</v>
      </c>
      <c r="D12" s="35">
        <v>230</v>
      </c>
      <c r="E12" s="35">
        <v>0</v>
      </c>
      <c r="F12" s="35">
        <v>0</v>
      </c>
      <c r="G12" s="35">
        <v>0</v>
      </c>
      <c r="H12" s="35">
        <v>0</v>
      </c>
      <c r="I12" s="35">
        <v>0</v>
      </c>
      <c r="J12" s="35">
        <v>0</v>
      </c>
      <c r="K12" s="35">
        <v>0</v>
      </c>
      <c r="L12" s="36">
        <v>3200</v>
      </c>
    </row>
    <row r="13" spans="1:13" x14ac:dyDescent="0.15">
      <c r="A13" s="33">
        <v>4</v>
      </c>
      <c r="B13" s="34">
        <v>91000</v>
      </c>
      <c r="C13" s="35">
        <v>92000</v>
      </c>
      <c r="D13" s="35">
        <v>290</v>
      </c>
      <c r="E13" s="35">
        <v>0</v>
      </c>
      <c r="F13" s="35">
        <v>0</v>
      </c>
      <c r="G13" s="35">
        <v>0</v>
      </c>
      <c r="H13" s="35">
        <v>0</v>
      </c>
      <c r="I13" s="35">
        <v>0</v>
      </c>
      <c r="J13" s="35">
        <v>0</v>
      </c>
      <c r="K13" s="35">
        <v>0</v>
      </c>
      <c r="L13" s="36">
        <v>3200</v>
      </c>
    </row>
    <row r="14" spans="1:13" x14ac:dyDescent="0.15">
      <c r="A14" s="33">
        <v>5</v>
      </c>
      <c r="B14" s="34">
        <v>92000</v>
      </c>
      <c r="C14" s="35">
        <v>93000</v>
      </c>
      <c r="D14" s="35">
        <v>340</v>
      </c>
      <c r="E14" s="35">
        <v>0</v>
      </c>
      <c r="F14" s="35">
        <v>0</v>
      </c>
      <c r="G14" s="35">
        <v>0</v>
      </c>
      <c r="H14" s="35">
        <v>0</v>
      </c>
      <c r="I14" s="35">
        <v>0</v>
      </c>
      <c r="J14" s="35">
        <v>0</v>
      </c>
      <c r="K14" s="35">
        <v>0</v>
      </c>
      <c r="L14" s="36">
        <v>3300</v>
      </c>
    </row>
    <row r="15" spans="1:13" x14ac:dyDescent="0.15">
      <c r="A15" s="33"/>
      <c r="B15" s="34"/>
      <c r="C15" s="35"/>
      <c r="D15" s="35"/>
      <c r="E15" s="35"/>
      <c r="F15" s="35"/>
      <c r="G15" s="35"/>
      <c r="H15" s="35"/>
      <c r="I15" s="35"/>
      <c r="J15" s="35"/>
      <c r="K15" s="35"/>
      <c r="L15" s="36"/>
    </row>
    <row r="16" spans="1:13" x14ac:dyDescent="0.15">
      <c r="A16" s="33">
        <v>6</v>
      </c>
      <c r="B16" s="34">
        <v>93000</v>
      </c>
      <c r="C16" s="35">
        <v>94000</v>
      </c>
      <c r="D16" s="35">
        <v>390</v>
      </c>
      <c r="E16" s="35">
        <v>0</v>
      </c>
      <c r="F16" s="35">
        <v>0</v>
      </c>
      <c r="G16" s="35">
        <v>0</v>
      </c>
      <c r="H16" s="35">
        <v>0</v>
      </c>
      <c r="I16" s="35">
        <v>0</v>
      </c>
      <c r="J16" s="35">
        <v>0</v>
      </c>
      <c r="K16" s="35">
        <v>0</v>
      </c>
      <c r="L16" s="36">
        <v>3300</v>
      </c>
    </row>
    <row r="17" spans="1:12" x14ac:dyDescent="0.15">
      <c r="A17" s="33">
        <v>7</v>
      </c>
      <c r="B17" s="34">
        <v>94000</v>
      </c>
      <c r="C17" s="35">
        <v>95000</v>
      </c>
      <c r="D17" s="35">
        <v>440</v>
      </c>
      <c r="E17" s="35">
        <v>0</v>
      </c>
      <c r="F17" s="35">
        <v>0</v>
      </c>
      <c r="G17" s="35">
        <v>0</v>
      </c>
      <c r="H17" s="35">
        <v>0</v>
      </c>
      <c r="I17" s="35">
        <v>0</v>
      </c>
      <c r="J17" s="35">
        <v>0</v>
      </c>
      <c r="K17" s="35">
        <v>0</v>
      </c>
      <c r="L17" s="36">
        <v>3300</v>
      </c>
    </row>
    <row r="18" spans="1:12" x14ac:dyDescent="0.15">
      <c r="A18" s="33">
        <v>8</v>
      </c>
      <c r="B18" s="34">
        <v>95000</v>
      </c>
      <c r="C18" s="35">
        <v>96000</v>
      </c>
      <c r="D18" s="35">
        <v>490</v>
      </c>
      <c r="E18" s="35">
        <v>0</v>
      </c>
      <c r="F18" s="35">
        <v>0</v>
      </c>
      <c r="G18" s="35">
        <v>0</v>
      </c>
      <c r="H18" s="35">
        <v>0</v>
      </c>
      <c r="I18" s="35">
        <v>0</v>
      </c>
      <c r="J18" s="35">
        <v>0</v>
      </c>
      <c r="K18" s="35">
        <v>0</v>
      </c>
      <c r="L18" s="36">
        <v>3400</v>
      </c>
    </row>
    <row r="19" spans="1:12" x14ac:dyDescent="0.15">
      <c r="A19" s="33">
        <v>9</v>
      </c>
      <c r="B19" s="34">
        <v>96000</v>
      </c>
      <c r="C19" s="35">
        <v>97000</v>
      </c>
      <c r="D19" s="35">
        <v>540</v>
      </c>
      <c r="E19" s="35">
        <v>0</v>
      </c>
      <c r="F19" s="35">
        <v>0</v>
      </c>
      <c r="G19" s="35">
        <v>0</v>
      </c>
      <c r="H19" s="35">
        <v>0</v>
      </c>
      <c r="I19" s="35">
        <v>0</v>
      </c>
      <c r="J19" s="35">
        <v>0</v>
      </c>
      <c r="K19" s="35">
        <v>0</v>
      </c>
      <c r="L19" s="36">
        <v>3400</v>
      </c>
    </row>
    <row r="20" spans="1:12" x14ac:dyDescent="0.15">
      <c r="A20" s="33">
        <v>10</v>
      </c>
      <c r="B20" s="34">
        <v>97000</v>
      </c>
      <c r="C20" s="35">
        <v>98000</v>
      </c>
      <c r="D20" s="35">
        <v>590</v>
      </c>
      <c r="E20" s="35">
        <v>0</v>
      </c>
      <c r="F20" s="35">
        <v>0</v>
      </c>
      <c r="G20" s="35">
        <v>0</v>
      </c>
      <c r="H20" s="35">
        <v>0</v>
      </c>
      <c r="I20" s="35">
        <v>0</v>
      </c>
      <c r="J20" s="35">
        <v>0</v>
      </c>
      <c r="K20" s="35">
        <v>0</v>
      </c>
      <c r="L20" s="36">
        <v>3500</v>
      </c>
    </row>
    <row r="21" spans="1:12" x14ac:dyDescent="0.15">
      <c r="A21" s="33"/>
      <c r="B21" s="34"/>
      <c r="C21" s="35"/>
      <c r="D21" s="35"/>
      <c r="E21" s="35"/>
      <c r="F21" s="35"/>
      <c r="G21" s="35"/>
      <c r="H21" s="35"/>
      <c r="I21" s="35"/>
      <c r="J21" s="35"/>
      <c r="K21" s="35"/>
      <c r="L21" s="36"/>
    </row>
    <row r="22" spans="1:12" x14ac:dyDescent="0.15">
      <c r="A22" s="33">
        <v>11</v>
      </c>
      <c r="B22" s="34">
        <v>98000</v>
      </c>
      <c r="C22" s="35">
        <v>99000</v>
      </c>
      <c r="D22" s="35">
        <v>640</v>
      </c>
      <c r="E22" s="35">
        <v>0</v>
      </c>
      <c r="F22" s="35">
        <v>0</v>
      </c>
      <c r="G22" s="35">
        <v>0</v>
      </c>
      <c r="H22" s="35">
        <v>0</v>
      </c>
      <c r="I22" s="35">
        <v>0</v>
      </c>
      <c r="J22" s="35">
        <v>0</v>
      </c>
      <c r="K22" s="35">
        <v>0</v>
      </c>
      <c r="L22" s="36">
        <v>3500</v>
      </c>
    </row>
    <row r="23" spans="1:12" x14ac:dyDescent="0.15">
      <c r="A23" s="33">
        <v>12</v>
      </c>
      <c r="B23" s="34">
        <v>99000</v>
      </c>
      <c r="C23" s="35">
        <v>101000</v>
      </c>
      <c r="D23" s="35">
        <v>720</v>
      </c>
      <c r="E23" s="35">
        <v>0</v>
      </c>
      <c r="F23" s="35">
        <v>0</v>
      </c>
      <c r="G23" s="35">
        <v>0</v>
      </c>
      <c r="H23" s="35">
        <v>0</v>
      </c>
      <c r="I23" s="35">
        <v>0</v>
      </c>
      <c r="J23" s="35">
        <v>0</v>
      </c>
      <c r="K23" s="35">
        <v>0</v>
      </c>
      <c r="L23" s="36">
        <v>3600</v>
      </c>
    </row>
    <row r="24" spans="1:12" x14ac:dyDescent="0.15">
      <c r="A24" s="33">
        <v>13</v>
      </c>
      <c r="B24" s="34">
        <v>101000</v>
      </c>
      <c r="C24" s="35">
        <v>103000</v>
      </c>
      <c r="D24" s="35">
        <v>830</v>
      </c>
      <c r="E24" s="35">
        <v>0</v>
      </c>
      <c r="F24" s="35">
        <v>0</v>
      </c>
      <c r="G24" s="35">
        <v>0</v>
      </c>
      <c r="H24" s="35">
        <v>0</v>
      </c>
      <c r="I24" s="35">
        <v>0</v>
      </c>
      <c r="J24" s="35">
        <v>0</v>
      </c>
      <c r="K24" s="35">
        <v>0</v>
      </c>
      <c r="L24" s="36">
        <v>3600</v>
      </c>
    </row>
    <row r="25" spans="1:12" x14ac:dyDescent="0.15">
      <c r="A25" s="33">
        <v>14</v>
      </c>
      <c r="B25" s="34">
        <v>103000</v>
      </c>
      <c r="C25" s="35">
        <v>105000</v>
      </c>
      <c r="D25" s="35">
        <v>930</v>
      </c>
      <c r="E25" s="35">
        <v>0</v>
      </c>
      <c r="F25" s="35">
        <v>0</v>
      </c>
      <c r="G25" s="35">
        <v>0</v>
      </c>
      <c r="H25" s="35">
        <v>0</v>
      </c>
      <c r="I25" s="35">
        <v>0</v>
      </c>
      <c r="J25" s="35">
        <v>0</v>
      </c>
      <c r="K25" s="35">
        <v>0</v>
      </c>
      <c r="L25" s="36">
        <v>3700</v>
      </c>
    </row>
    <row r="26" spans="1:12" x14ac:dyDescent="0.15">
      <c r="A26" s="33">
        <v>15</v>
      </c>
      <c r="B26" s="34">
        <v>105000</v>
      </c>
      <c r="C26" s="35">
        <v>107000</v>
      </c>
      <c r="D26" s="35">
        <v>1030</v>
      </c>
      <c r="E26" s="35">
        <v>0</v>
      </c>
      <c r="F26" s="35">
        <v>0</v>
      </c>
      <c r="G26" s="35">
        <v>0</v>
      </c>
      <c r="H26" s="35">
        <v>0</v>
      </c>
      <c r="I26" s="35">
        <v>0</v>
      </c>
      <c r="J26" s="35">
        <v>0</v>
      </c>
      <c r="K26" s="35">
        <v>0</v>
      </c>
      <c r="L26" s="36">
        <v>3800</v>
      </c>
    </row>
    <row r="27" spans="1:12" x14ac:dyDescent="0.15">
      <c r="A27" s="33"/>
      <c r="B27" s="34"/>
      <c r="C27" s="35"/>
      <c r="D27" s="35"/>
      <c r="E27" s="35"/>
      <c r="F27" s="35"/>
      <c r="G27" s="35"/>
      <c r="H27" s="35"/>
      <c r="I27" s="35"/>
      <c r="J27" s="35"/>
      <c r="K27" s="35"/>
      <c r="L27" s="36"/>
    </row>
    <row r="28" spans="1:12" x14ac:dyDescent="0.15">
      <c r="A28" s="33">
        <v>16</v>
      </c>
      <c r="B28" s="34">
        <v>107000</v>
      </c>
      <c r="C28" s="35">
        <v>109000</v>
      </c>
      <c r="D28" s="35">
        <v>1130</v>
      </c>
      <c r="E28" s="35">
        <v>0</v>
      </c>
      <c r="F28" s="35">
        <v>0</v>
      </c>
      <c r="G28" s="35">
        <v>0</v>
      </c>
      <c r="H28" s="35">
        <v>0</v>
      </c>
      <c r="I28" s="35">
        <v>0</v>
      </c>
      <c r="J28" s="35">
        <v>0</v>
      </c>
      <c r="K28" s="35">
        <v>0</v>
      </c>
      <c r="L28" s="36">
        <v>3800</v>
      </c>
    </row>
    <row r="29" spans="1:12" x14ac:dyDescent="0.15">
      <c r="A29" s="33">
        <v>17</v>
      </c>
      <c r="B29" s="34">
        <v>109000</v>
      </c>
      <c r="C29" s="35">
        <v>111000</v>
      </c>
      <c r="D29" s="35">
        <v>1240</v>
      </c>
      <c r="E29" s="35">
        <v>0</v>
      </c>
      <c r="F29" s="35">
        <v>0</v>
      </c>
      <c r="G29" s="35">
        <v>0</v>
      </c>
      <c r="H29" s="35">
        <v>0</v>
      </c>
      <c r="I29" s="35">
        <v>0</v>
      </c>
      <c r="J29" s="35">
        <v>0</v>
      </c>
      <c r="K29" s="35">
        <v>0</v>
      </c>
      <c r="L29" s="36">
        <v>3900</v>
      </c>
    </row>
    <row r="30" spans="1:12" x14ac:dyDescent="0.15">
      <c r="A30" s="33">
        <v>18</v>
      </c>
      <c r="B30" s="34">
        <v>111000</v>
      </c>
      <c r="C30" s="35">
        <v>113000</v>
      </c>
      <c r="D30" s="35">
        <v>1340</v>
      </c>
      <c r="E30" s="35">
        <v>0</v>
      </c>
      <c r="F30" s="35">
        <v>0</v>
      </c>
      <c r="G30" s="35">
        <v>0</v>
      </c>
      <c r="H30" s="35">
        <v>0</v>
      </c>
      <c r="I30" s="35">
        <v>0</v>
      </c>
      <c r="J30" s="35">
        <v>0</v>
      </c>
      <c r="K30" s="35">
        <v>0</v>
      </c>
      <c r="L30" s="36">
        <v>4000</v>
      </c>
    </row>
    <row r="31" spans="1:12" x14ac:dyDescent="0.15">
      <c r="A31" s="33">
        <v>19</v>
      </c>
      <c r="B31" s="34">
        <v>113000</v>
      </c>
      <c r="C31" s="35">
        <v>115000</v>
      </c>
      <c r="D31" s="35">
        <v>1440</v>
      </c>
      <c r="E31" s="35">
        <v>0</v>
      </c>
      <c r="F31" s="35">
        <v>0</v>
      </c>
      <c r="G31" s="35">
        <v>0</v>
      </c>
      <c r="H31" s="35">
        <v>0</v>
      </c>
      <c r="I31" s="35">
        <v>0</v>
      </c>
      <c r="J31" s="35">
        <v>0</v>
      </c>
      <c r="K31" s="35">
        <v>0</v>
      </c>
      <c r="L31" s="36">
        <v>4100</v>
      </c>
    </row>
    <row r="32" spans="1:12" x14ac:dyDescent="0.15">
      <c r="A32" s="33">
        <v>20</v>
      </c>
      <c r="B32" s="34">
        <v>115000</v>
      </c>
      <c r="C32" s="35">
        <v>117000</v>
      </c>
      <c r="D32" s="35">
        <v>1540</v>
      </c>
      <c r="E32" s="35">
        <v>0</v>
      </c>
      <c r="F32" s="35">
        <v>0</v>
      </c>
      <c r="G32" s="35">
        <v>0</v>
      </c>
      <c r="H32" s="35">
        <v>0</v>
      </c>
      <c r="I32" s="35">
        <v>0</v>
      </c>
      <c r="J32" s="35">
        <v>0</v>
      </c>
      <c r="K32" s="35">
        <v>0</v>
      </c>
      <c r="L32" s="36">
        <v>4100</v>
      </c>
    </row>
    <row r="33" spans="1:12" x14ac:dyDescent="0.15">
      <c r="A33" s="33"/>
      <c r="B33" s="34"/>
      <c r="C33" s="35"/>
      <c r="D33" s="35"/>
      <c r="E33" s="35"/>
      <c r="F33" s="35"/>
      <c r="G33" s="35"/>
      <c r="H33" s="35"/>
      <c r="I33" s="35"/>
      <c r="J33" s="35"/>
      <c r="K33" s="35"/>
      <c r="L33" s="36"/>
    </row>
    <row r="34" spans="1:12" x14ac:dyDescent="0.15">
      <c r="A34" s="33">
        <v>21</v>
      </c>
      <c r="B34" s="34">
        <v>117000</v>
      </c>
      <c r="C34" s="35">
        <v>119000</v>
      </c>
      <c r="D34" s="35">
        <v>1640</v>
      </c>
      <c r="E34" s="35">
        <v>0</v>
      </c>
      <c r="F34" s="35">
        <v>0</v>
      </c>
      <c r="G34" s="35">
        <v>0</v>
      </c>
      <c r="H34" s="35">
        <v>0</v>
      </c>
      <c r="I34" s="35">
        <v>0</v>
      </c>
      <c r="J34" s="35">
        <v>0</v>
      </c>
      <c r="K34" s="35">
        <v>0</v>
      </c>
      <c r="L34" s="36">
        <v>4200</v>
      </c>
    </row>
    <row r="35" spans="1:12" x14ac:dyDescent="0.15">
      <c r="A35" s="33">
        <v>22</v>
      </c>
      <c r="B35" s="34">
        <v>119000</v>
      </c>
      <c r="C35" s="35">
        <v>121000</v>
      </c>
      <c r="D35" s="35">
        <v>1750</v>
      </c>
      <c r="E35" s="35">
        <v>120</v>
      </c>
      <c r="F35" s="35">
        <v>0</v>
      </c>
      <c r="G35" s="35">
        <v>0</v>
      </c>
      <c r="H35" s="35">
        <v>0</v>
      </c>
      <c r="I35" s="35">
        <v>0</v>
      </c>
      <c r="J35" s="35">
        <v>0</v>
      </c>
      <c r="K35" s="35">
        <v>0</v>
      </c>
      <c r="L35" s="36">
        <v>4300</v>
      </c>
    </row>
    <row r="36" spans="1:12" x14ac:dyDescent="0.15">
      <c r="A36" s="33">
        <v>23</v>
      </c>
      <c r="B36" s="34">
        <v>121000</v>
      </c>
      <c r="C36" s="35">
        <v>123000</v>
      </c>
      <c r="D36" s="35">
        <v>1850</v>
      </c>
      <c r="E36" s="35">
        <v>220</v>
      </c>
      <c r="F36" s="35">
        <v>0</v>
      </c>
      <c r="G36" s="35">
        <v>0</v>
      </c>
      <c r="H36" s="35">
        <v>0</v>
      </c>
      <c r="I36" s="35">
        <v>0</v>
      </c>
      <c r="J36" s="35">
        <v>0</v>
      </c>
      <c r="K36" s="35">
        <v>0</v>
      </c>
      <c r="L36" s="36">
        <v>4500</v>
      </c>
    </row>
    <row r="37" spans="1:12" x14ac:dyDescent="0.15">
      <c r="A37" s="33">
        <v>24</v>
      </c>
      <c r="B37" s="34">
        <v>123000</v>
      </c>
      <c r="C37" s="35">
        <v>125000</v>
      </c>
      <c r="D37" s="35">
        <v>1950</v>
      </c>
      <c r="E37" s="35">
        <v>330</v>
      </c>
      <c r="F37" s="35">
        <v>0</v>
      </c>
      <c r="G37" s="35">
        <v>0</v>
      </c>
      <c r="H37" s="35">
        <v>0</v>
      </c>
      <c r="I37" s="35">
        <v>0</v>
      </c>
      <c r="J37" s="35">
        <v>0</v>
      </c>
      <c r="K37" s="35">
        <v>0</v>
      </c>
      <c r="L37" s="36">
        <v>4800</v>
      </c>
    </row>
    <row r="38" spans="1:12" x14ac:dyDescent="0.15">
      <c r="A38" s="33">
        <v>25</v>
      </c>
      <c r="B38" s="34">
        <v>125000</v>
      </c>
      <c r="C38" s="35">
        <v>127000</v>
      </c>
      <c r="D38" s="35">
        <v>2050</v>
      </c>
      <c r="E38" s="35">
        <v>430</v>
      </c>
      <c r="F38" s="35">
        <v>0</v>
      </c>
      <c r="G38" s="35">
        <v>0</v>
      </c>
      <c r="H38" s="35">
        <v>0</v>
      </c>
      <c r="I38" s="35">
        <v>0</v>
      </c>
      <c r="J38" s="35">
        <v>0</v>
      </c>
      <c r="K38" s="35">
        <v>0</v>
      </c>
      <c r="L38" s="36">
        <v>5100</v>
      </c>
    </row>
    <row r="39" spans="1:12" x14ac:dyDescent="0.15">
      <c r="A39" s="33"/>
      <c r="B39" s="34"/>
      <c r="C39" s="35"/>
      <c r="D39" s="35"/>
      <c r="E39" s="35"/>
      <c r="F39" s="35"/>
      <c r="G39" s="35"/>
      <c r="H39" s="35"/>
      <c r="I39" s="35"/>
      <c r="J39" s="35"/>
      <c r="K39" s="35"/>
      <c r="L39" s="36"/>
    </row>
    <row r="40" spans="1:12" x14ac:dyDescent="0.15">
      <c r="A40" s="33">
        <v>26</v>
      </c>
      <c r="B40" s="34">
        <v>127000</v>
      </c>
      <c r="C40" s="35">
        <v>129000</v>
      </c>
      <c r="D40" s="35">
        <v>2150</v>
      </c>
      <c r="E40" s="35">
        <v>530</v>
      </c>
      <c r="F40" s="35">
        <v>0</v>
      </c>
      <c r="G40" s="35">
        <v>0</v>
      </c>
      <c r="H40" s="35">
        <v>0</v>
      </c>
      <c r="I40" s="35">
        <v>0</v>
      </c>
      <c r="J40" s="35">
        <v>0</v>
      </c>
      <c r="K40" s="35">
        <v>0</v>
      </c>
      <c r="L40" s="36">
        <v>5400</v>
      </c>
    </row>
    <row r="41" spans="1:12" x14ac:dyDescent="0.15">
      <c r="A41" s="33">
        <v>27</v>
      </c>
      <c r="B41" s="34">
        <v>129000</v>
      </c>
      <c r="C41" s="35">
        <v>131000</v>
      </c>
      <c r="D41" s="35">
        <v>2260</v>
      </c>
      <c r="E41" s="35">
        <v>630</v>
      </c>
      <c r="F41" s="35">
        <v>0</v>
      </c>
      <c r="G41" s="35">
        <v>0</v>
      </c>
      <c r="H41" s="35">
        <v>0</v>
      </c>
      <c r="I41" s="35">
        <v>0</v>
      </c>
      <c r="J41" s="35">
        <v>0</v>
      </c>
      <c r="K41" s="35">
        <v>0</v>
      </c>
      <c r="L41" s="36">
        <v>5700</v>
      </c>
    </row>
    <row r="42" spans="1:12" x14ac:dyDescent="0.15">
      <c r="A42" s="33">
        <v>28</v>
      </c>
      <c r="B42" s="34">
        <v>131000</v>
      </c>
      <c r="C42" s="35">
        <v>133000</v>
      </c>
      <c r="D42" s="35">
        <v>2360</v>
      </c>
      <c r="E42" s="35">
        <v>740</v>
      </c>
      <c r="F42" s="35">
        <v>0</v>
      </c>
      <c r="G42" s="35">
        <v>0</v>
      </c>
      <c r="H42" s="35">
        <v>0</v>
      </c>
      <c r="I42" s="35">
        <v>0</v>
      </c>
      <c r="J42" s="35">
        <v>0</v>
      </c>
      <c r="K42" s="35">
        <v>0</v>
      </c>
      <c r="L42" s="36">
        <v>6000</v>
      </c>
    </row>
    <row r="43" spans="1:12" x14ac:dyDescent="0.15">
      <c r="A43" s="33">
        <v>29</v>
      </c>
      <c r="B43" s="34">
        <v>133000</v>
      </c>
      <c r="C43" s="35">
        <v>135000</v>
      </c>
      <c r="D43" s="35">
        <v>2460</v>
      </c>
      <c r="E43" s="35">
        <v>840</v>
      </c>
      <c r="F43" s="35">
        <v>0</v>
      </c>
      <c r="G43" s="35">
        <v>0</v>
      </c>
      <c r="H43" s="35">
        <v>0</v>
      </c>
      <c r="I43" s="35">
        <v>0</v>
      </c>
      <c r="J43" s="35">
        <v>0</v>
      </c>
      <c r="K43" s="35">
        <v>0</v>
      </c>
      <c r="L43" s="36">
        <v>6300</v>
      </c>
    </row>
    <row r="44" spans="1:12" x14ac:dyDescent="0.15">
      <c r="A44" s="33">
        <v>30</v>
      </c>
      <c r="B44" s="34">
        <v>135000</v>
      </c>
      <c r="C44" s="35">
        <v>137000</v>
      </c>
      <c r="D44" s="35">
        <v>2550</v>
      </c>
      <c r="E44" s="35">
        <v>930</v>
      </c>
      <c r="F44" s="35">
        <v>0</v>
      </c>
      <c r="G44" s="35">
        <v>0</v>
      </c>
      <c r="H44" s="35">
        <v>0</v>
      </c>
      <c r="I44" s="35">
        <v>0</v>
      </c>
      <c r="J44" s="35">
        <v>0</v>
      </c>
      <c r="K44" s="35">
        <v>0</v>
      </c>
      <c r="L44" s="36">
        <v>6600</v>
      </c>
    </row>
    <row r="45" spans="1:12" x14ac:dyDescent="0.15">
      <c r="A45" s="33"/>
      <c r="B45" s="34"/>
      <c r="C45" s="35"/>
      <c r="D45" s="35"/>
      <c r="E45" s="35"/>
      <c r="F45" s="35"/>
      <c r="G45" s="35"/>
      <c r="H45" s="35"/>
      <c r="I45" s="35"/>
      <c r="J45" s="35"/>
      <c r="K45" s="35"/>
      <c r="L45" s="36"/>
    </row>
    <row r="46" spans="1:12" x14ac:dyDescent="0.15">
      <c r="A46" s="33">
        <v>31</v>
      </c>
      <c r="B46" s="34">
        <v>137000</v>
      </c>
      <c r="C46" s="35">
        <v>139000</v>
      </c>
      <c r="D46" s="35">
        <v>2610</v>
      </c>
      <c r="E46" s="35">
        <v>990</v>
      </c>
      <c r="F46" s="35">
        <v>0</v>
      </c>
      <c r="G46" s="35">
        <v>0</v>
      </c>
      <c r="H46" s="35">
        <v>0</v>
      </c>
      <c r="I46" s="35">
        <v>0</v>
      </c>
      <c r="J46" s="35">
        <v>0</v>
      </c>
      <c r="K46" s="35">
        <v>0</v>
      </c>
      <c r="L46" s="36">
        <v>6800</v>
      </c>
    </row>
    <row r="47" spans="1:12" x14ac:dyDescent="0.15">
      <c r="A47" s="33">
        <v>32</v>
      </c>
      <c r="B47" s="34">
        <v>139000</v>
      </c>
      <c r="C47" s="35">
        <v>141000</v>
      </c>
      <c r="D47" s="35">
        <v>2680</v>
      </c>
      <c r="E47" s="35">
        <v>1050</v>
      </c>
      <c r="F47" s="35">
        <v>0</v>
      </c>
      <c r="G47" s="35">
        <v>0</v>
      </c>
      <c r="H47" s="35">
        <v>0</v>
      </c>
      <c r="I47" s="35">
        <v>0</v>
      </c>
      <c r="J47" s="35">
        <v>0</v>
      </c>
      <c r="K47" s="35">
        <v>0</v>
      </c>
      <c r="L47" s="36">
        <v>7100</v>
      </c>
    </row>
    <row r="48" spans="1:12" x14ac:dyDescent="0.15">
      <c r="A48" s="33">
        <v>33</v>
      </c>
      <c r="B48" s="34">
        <v>141000</v>
      </c>
      <c r="C48" s="35">
        <v>143000</v>
      </c>
      <c r="D48" s="35">
        <v>2740</v>
      </c>
      <c r="E48" s="35">
        <v>1110</v>
      </c>
      <c r="F48" s="35">
        <v>0</v>
      </c>
      <c r="G48" s="35">
        <v>0</v>
      </c>
      <c r="H48" s="35">
        <v>0</v>
      </c>
      <c r="I48" s="35">
        <v>0</v>
      </c>
      <c r="J48" s="35">
        <v>0</v>
      </c>
      <c r="K48" s="35">
        <v>0</v>
      </c>
      <c r="L48" s="36">
        <v>7500</v>
      </c>
    </row>
    <row r="49" spans="1:12" x14ac:dyDescent="0.15">
      <c r="A49" s="33">
        <v>34</v>
      </c>
      <c r="B49" s="34">
        <v>143000</v>
      </c>
      <c r="C49" s="35">
        <v>145000</v>
      </c>
      <c r="D49" s="35">
        <v>2800</v>
      </c>
      <c r="E49" s="35">
        <v>1170</v>
      </c>
      <c r="F49" s="35">
        <v>0</v>
      </c>
      <c r="G49" s="35">
        <v>0</v>
      </c>
      <c r="H49" s="35">
        <v>0</v>
      </c>
      <c r="I49" s="35">
        <v>0</v>
      </c>
      <c r="J49" s="35">
        <v>0</v>
      </c>
      <c r="K49" s="35">
        <v>0</v>
      </c>
      <c r="L49" s="36">
        <v>7800</v>
      </c>
    </row>
    <row r="50" spans="1:12" x14ac:dyDescent="0.15">
      <c r="A50" s="33">
        <v>35</v>
      </c>
      <c r="B50" s="34">
        <v>145000</v>
      </c>
      <c r="C50" s="35">
        <v>147000</v>
      </c>
      <c r="D50" s="35">
        <v>2860</v>
      </c>
      <c r="E50" s="35">
        <v>1240</v>
      </c>
      <c r="F50" s="35">
        <v>0</v>
      </c>
      <c r="G50" s="35">
        <v>0</v>
      </c>
      <c r="H50" s="35">
        <v>0</v>
      </c>
      <c r="I50" s="35">
        <v>0</v>
      </c>
      <c r="J50" s="35">
        <v>0</v>
      </c>
      <c r="K50" s="35">
        <v>0</v>
      </c>
      <c r="L50" s="36">
        <v>8100</v>
      </c>
    </row>
    <row r="51" spans="1:12" x14ac:dyDescent="0.15">
      <c r="A51" s="33"/>
      <c r="B51" s="34"/>
      <c r="C51" s="35"/>
      <c r="D51" s="35"/>
      <c r="E51" s="35"/>
      <c r="F51" s="35"/>
      <c r="G51" s="35"/>
      <c r="H51" s="35"/>
      <c r="I51" s="35"/>
      <c r="J51" s="35"/>
      <c r="K51" s="35"/>
      <c r="L51" s="36"/>
    </row>
    <row r="52" spans="1:12" x14ac:dyDescent="0.15">
      <c r="A52" s="33">
        <v>36</v>
      </c>
      <c r="B52" s="34">
        <v>147000</v>
      </c>
      <c r="C52" s="35">
        <v>149000</v>
      </c>
      <c r="D52" s="35">
        <v>2920</v>
      </c>
      <c r="E52" s="35">
        <v>1300</v>
      </c>
      <c r="F52" s="35">
        <v>0</v>
      </c>
      <c r="G52" s="35">
        <v>0</v>
      </c>
      <c r="H52" s="35">
        <v>0</v>
      </c>
      <c r="I52" s="35">
        <v>0</v>
      </c>
      <c r="J52" s="35">
        <v>0</v>
      </c>
      <c r="K52" s="35">
        <v>0</v>
      </c>
      <c r="L52" s="36">
        <v>8400</v>
      </c>
    </row>
    <row r="53" spans="1:12" x14ac:dyDescent="0.15">
      <c r="A53" s="33">
        <v>37</v>
      </c>
      <c r="B53" s="34">
        <v>149000</v>
      </c>
      <c r="C53" s="35">
        <v>151000</v>
      </c>
      <c r="D53" s="35">
        <v>2980</v>
      </c>
      <c r="E53" s="35">
        <v>1360</v>
      </c>
      <c r="F53" s="35">
        <v>0</v>
      </c>
      <c r="G53" s="35">
        <v>0</v>
      </c>
      <c r="H53" s="35">
        <v>0</v>
      </c>
      <c r="I53" s="35">
        <v>0</v>
      </c>
      <c r="J53" s="35">
        <v>0</v>
      </c>
      <c r="K53" s="35">
        <v>0</v>
      </c>
      <c r="L53" s="36">
        <v>8700</v>
      </c>
    </row>
    <row r="54" spans="1:12" x14ac:dyDescent="0.15">
      <c r="A54" s="33">
        <v>38</v>
      </c>
      <c r="B54" s="34">
        <v>151000</v>
      </c>
      <c r="C54" s="35">
        <v>153000</v>
      </c>
      <c r="D54" s="35">
        <v>3050</v>
      </c>
      <c r="E54" s="35">
        <v>1430</v>
      </c>
      <c r="F54" s="35">
        <v>0</v>
      </c>
      <c r="G54" s="35">
        <v>0</v>
      </c>
      <c r="H54" s="35">
        <v>0</v>
      </c>
      <c r="I54" s="35">
        <v>0</v>
      </c>
      <c r="J54" s="35">
        <v>0</v>
      </c>
      <c r="K54" s="35">
        <v>0</v>
      </c>
      <c r="L54" s="36">
        <v>9000</v>
      </c>
    </row>
    <row r="55" spans="1:12" x14ac:dyDescent="0.15">
      <c r="A55" s="33">
        <v>39</v>
      </c>
      <c r="B55" s="34">
        <v>153000</v>
      </c>
      <c r="C55" s="35">
        <v>155000</v>
      </c>
      <c r="D55" s="35">
        <v>3120</v>
      </c>
      <c r="E55" s="35">
        <v>1500</v>
      </c>
      <c r="F55" s="35">
        <v>0</v>
      </c>
      <c r="G55" s="35">
        <v>0</v>
      </c>
      <c r="H55" s="35">
        <v>0</v>
      </c>
      <c r="I55" s="35">
        <v>0</v>
      </c>
      <c r="J55" s="35">
        <v>0</v>
      </c>
      <c r="K55" s="35">
        <v>0</v>
      </c>
      <c r="L55" s="36">
        <v>9300</v>
      </c>
    </row>
    <row r="56" spans="1:12" x14ac:dyDescent="0.15">
      <c r="A56" s="33">
        <v>40</v>
      </c>
      <c r="B56" s="34">
        <v>155000</v>
      </c>
      <c r="C56" s="35">
        <v>157000</v>
      </c>
      <c r="D56" s="35">
        <v>3200</v>
      </c>
      <c r="E56" s="35">
        <v>1570</v>
      </c>
      <c r="F56" s="35">
        <v>0</v>
      </c>
      <c r="G56" s="35">
        <v>0</v>
      </c>
      <c r="H56" s="35">
        <v>0</v>
      </c>
      <c r="I56" s="35">
        <v>0</v>
      </c>
      <c r="J56" s="35">
        <v>0</v>
      </c>
      <c r="K56" s="35">
        <v>0</v>
      </c>
      <c r="L56" s="36">
        <v>9600</v>
      </c>
    </row>
    <row r="57" spans="1:12" x14ac:dyDescent="0.15">
      <c r="A57" s="33"/>
      <c r="B57" s="34"/>
      <c r="C57" s="35"/>
      <c r="D57" s="35"/>
      <c r="E57" s="35"/>
      <c r="F57" s="35"/>
      <c r="G57" s="35"/>
      <c r="H57" s="35"/>
      <c r="I57" s="35"/>
      <c r="J57" s="35"/>
      <c r="K57" s="35"/>
      <c r="L57" s="36"/>
    </row>
    <row r="58" spans="1:12" x14ac:dyDescent="0.15">
      <c r="A58" s="33">
        <v>41</v>
      </c>
      <c r="B58" s="34">
        <v>157000</v>
      </c>
      <c r="C58" s="35">
        <v>159000</v>
      </c>
      <c r="D58" s="35">
        <v>3270</v>
      </c>
      <c r="E58" s="35">
        <v>1640</v>
      </c>
      <c r="F58" s="35">
        <v>0</v>
      </c>
      <c r="G58" s="35">
        <v>0</v>
      </c>
      <c r="H58" s="35">
        <v>0</v>
      </c>
      <c r="I58" s="35">
        <v>0</v>
      </c>
      <c r="J58" s="35">
        <v>0</v>
      </c>
      <c r="K58" s="35">
        <v>0</v>
      </c>
      <c r="L58" s="36">
        <v>9900</v>
      </c>
    </row>
    <row r="59" spans="1:12" x14ac:dyDescent="0.15">
      <c r="A59" s="33">
        <v>42</v>
      </c>
      <c r="B59" s="34">
        <v>159000</v>
      </c>
      <c r="C59" s="35">
        <v>161000</v>
      </c>
      <c r="D59" s="35">
        <v>3340</v>
      </c>
      <c r="E59" s="35">
        <v>1720</v>
      </c>
      <c r="F59" s="35">
        <v>100</v>
      </c>
      <c r="G59" s="35">
        <v>0</v>
      </c>
      <c r="H59" s="35">
        <v>0</v>
      </c>
      <c r="I59" s="35">
        <v>0</v>
      </c>
      <c r="J59" s="35">
        <v>0</v>
      </c>
      <c r="K59" s="35">
        <v>0</v>
      </c>
      <c r="L59" s="36">
        <v>10200</v>
      </c>
    </row>
    <row r="60" spans="1:12" x14ac:dyDescent="0.15">
      <c r="A60" s="33">
        <v>43</v>
      </c>
      <c r="B60" s="34">
        <v>161000</v>
      </c>
      <c r="C60" s="35">
        <v>163000</v>
      </c>
      <c r="D60" s="35">
        <v>3410</v>
      </c>
      <c r="E60" s="35">
        <v>1790</v>
      </c>
      <c r="F60" s="35">
        <v>170</v>
      </c>
      <c r="G60" s="35">
        <v>0</v>
      </c>
      <c r="H60" s="35">
        <v>0</v>
      </c>
      <c r="I60" s="35">
        <v>0</v>
      </c>
      <c r="J60" s="35">
        <v>0</v>
      </c>
      <c r="K60" s="35">
        <v>0</v>
      </c>
      <c r="L60" s="36">
        <v>10500</v>
      </c>
    </row>
    <row r="61" spans="1:12" x14ac:dyDescent="0.15">
      <c r="A61" s="33">
        <v>44</v>
      </c>
      <c r="B61" s="34">
        <v>163000</v>
      </c>
      <c r="C61" s="35">
        <v>165000</v>
      </c>
      <c r="D61" s="35">
        <v>3480</v>
      </c>
      <c r="E61" s="35">
        <v>1860</v>
      </c>
      <c r="F61" s="35">
        <v>250</v>
      </c>
      <c r="G61" s="35">
        <v>0</v>
      </c>
      <c r="H61" s="35">
        <v>0</v>
      </c>
      <c r="I61" s="35">
        <v>0</v>
      </c>
      <c r="J61" s="35">
        <v>0</v>
      </c>
      <c r="K61" s="35">
        <v>0</v>
      </c>
      <c r="L61" s="36">
        <v>10800</v>
      </c>
    </row>
    <row r="62" spans="1:12" x14ac:dyDescent="0.15">
      <c r="A62" s="33">
        <v>45</v>
      </c>
      <c r="B62" s="34">
        <v>165000</v>
      </c>
      <c r="C62" s="35">
        <v>167000</v>
      </c>
      <c r="D62" s="35">
        <v>3550</v>
      </c>
      <c r="E62" s="35">
        <v>1930</v>
      </c>
      <c r="F62" s="35">
        <v>320</v>
      </c>
      <c r="G62" s="35">
        <v>0</v>
      </c>
      <c r="H62" s="35">
        <v>0</v>
      </c>
      <c r="I62" s="35">
        <v>0</v>
      </c>
      <c r="J62" s="35">
        <v>0</v>
      </c>
      <c r="K62" s="35">
        <v>0</v>
      </c>
      <c r="L62" s="36">
        <v>11100</v>
      </c>
    </row>
    <row r="63" spans="1:12" ht="14.25" thickBot="1" x14ac:dyDescent="0.2">
      <c r="A63" s="33"/>
      <c r="B63" s="37"/>
      <c r="C63" s="38"/>
      <c r="D63" s="38"/>
      <c r="E63" s="38"/>
      <c r="F63" s="38"/>
      <c r="G63" s="38"/>
      <c r="H63" s="38"/>
      <c r="I63" s="38"/>
      <c r="J63" s="38"/>
      <c r="K63" s="38"/>
      <c r="L63" s="39"/>
    </row>
    <row r="64" spans="1:12" x14ac:dyDescent="0.15">
      <c r="A64" s="33">
        <v>46</v>
      </c>
      <c r="B64" s="34">
        <v>167000</v>
      </c>
      <c r="C64" s="35">
        <v>169000</v>
      </c>
      <c r="D64" s="35">
        <v>3620</v>
      </c>
      <c r="E64" s="35">
        <v>2000</v>
      </c>
      <c r="F64" s="35">
        <v>390</v>
      </c>
      <c r="G64" s="35">
        <v>0</v>
      </c>
      <c r="H64" s="35">
        <v>0</v>
      </c>
      <c r="I64" s="35">
        <v>0</v>
      </c>
      <c r="J64" s="35">
        <v>0</v>
      </c>
      <c r="K64" s="35">
        <v>0</v>
      </c>
      <c r="L64" s="36">
        <v>11400</v>
      </c>
    </row>
    <row r="65" spans="1:12" x14ac:dyDescent="0.15">
      <c r="A65" s="33">
        <v>47</v>
      </c>
      <c r="B65" s="34">
        <v>169000</v>
      </c>
      <c r="C65" s="35">
        <v>171000</v>
      </c>
      <c r="D65" s="35">
        <v>3700</v>
      </c>
      <c r="E65" s="35">
        <v>2070</v>
      </c>
      <c r="F65" s="35">
        <v>460</v>
      </c>
      <c r="G65" s="35">
        <v>0</v>
      </c>
      <c r="H65" s="35">
        <v>0</v>
      </c>
      <c r="I65" s="35">
        <v>0</v>
      </c>
      <c r="J65" s="35">
        <v>0</v>
      </c>
      <c r="K65" s="35">
        <v>0</v>
      </c>
      <c r="L65" s="36">
        <v>11700</v>
      </c>
    </row>
    <row r="66" spans="1:12" x14ac:dyDescent="0.15">
      <c r="A66" s="33">
        <v>48</v>
      </c>
      <c r="B66" s="34">
        <v>171000</v>
      </c>
      <c r="C66" s="35">
        <v>173000</v>
      </c>
      <c r="D66" s="35">
        <v>3770</v>
      </c>
      <c r="E66" s="35">
        <v>2140</v>
      </c>
      <c r="F66" s="35">
        <v>530</v>
      </c>
      <c r="G66" s="35">
        <v>0</v>
      </c>
      <c r="H66" s="35">
        <v>0</v>
      </c>
      <c r="I66" s="35">
        <v>0</v>
      </c>
      <c r="J66" s="35">
        <v>0</v>
      </c>
      <c r="K66" s="35">
        <v>0</v>
      </c>
      <c r="L66" s="36">
        <v>12000</v>
      </c>
    </row>
    <row r="67" spans="1:12" x14ac:dyDescent="0.15">
      <c r="A67" s="33">
        <v>49</v>
      </c>
      <c r="B67" s="34">
        <v>173000</v>
      </c>
      <c r="C67" s="35">
        <v>175000</v>
      </c>
      <c r="D67" s="35">
        <v>3840</v>
      </c>
      <c r="E67" s="35">
        <v>2220</v>
      </c>
      <c r="F67" s="35">
        <v>600</v>
      </c>
      <c r="G67" s="35">
        <v>0</v>
      </c>
      <c r="H67" s="35">
        <v>0</v>
      </c>
      <c r="I67" s="35">
        <v>0</v>
      </c>
      <c r="J67" s="35">
        <v>0</v>
      </c>
      <c r="K67" s="35">
        <v>0</v>
      </c>
      <c r="L67" s="36">
        <v>12400</v>
      </c>
    </row>
    <row r="68" spans="1:12" x14ac:dyDescent="0.15">
      <c r="A68" s="33">
        <v>50</v>
      </c>
      <c r="B68" s="34">
        <v>175000</v>
      </c>
      <c r="C68" s="35">
        <v>177000</v>
      </c>
      <c r="D68" s="35">
        <v>3910</v>
      </c>
      <c r="E68" s="35">
        <v>2290</v>
      </c>
      <c r="F68" s="35">
        <v>670</v>
      </c>
      <c r="G68" s="35">
        <v>0</v>
      </c>
      <c r="H68" s="35">
        <v>0</v>
      </c>
      <c r="I68" s="35">
        <v>0</v>
      </c>
      <c r="J68" s="35">
        <v>0</v>
      </c>
      <c r="K68" s="35">
        <v>0</v>
      </c>
      <c r="L68" s="36">
        <v>12700</v>
      </c>
    </row>
    <row r="69" spans="1:12" x14ac:dyDescent="0.15">
      <c r="A69" s="33"/>
      <c r="B69" s="34"/>
      <c r="C69" s="35"/>
      <c r="D69" s="35"/>
      <c r="E69" s="35"/>
      <c r="F69" s="35"/>
      <c r="G69" s="35"/>
      <c r="H69" s="35"/>
      <c r="I69" s="35"/>
      <c r="J69" s="35"/>
      <c r="K69" s="35"/>
      <c r="L69" s="36"/>
    </row>
    <row r="70" spans="1:12" x14ac:dyDescent="0.15">
      <c r="A70" s="33">
        <v>51</v>
      </c>
      <c r="B70" s="34">
        <v>177000</v>
      </c>
      <c r="C70" s="35">
        <v>179000</v>
      </c>
      <c r="D70" s="35">
        <v>3980</v>
      </c>
      <c r="E70" s="35">
        <v>2360</v>
      </c>
      <c r="F70" s="35">
        <v>750</v>
      </c>
      <c r="G70" s="35">
        <v>0</v>
      </c>
      <c r="H70" s="35">
        <v>0</v>
      </c>
      <c r="I70" s="35">
        <v>0</v>
      </c>
      <c r="J70" s="35">
        <v>0</v>
      </c>
      <c r="K70" s="35">
        <v>0</v>
      </c>
      <c r="L70" s="36">
        <v>13200</v>
      </c>
    </row>
    <row r="71" spans="1:12" x14ac:dyDescent="0.15">
      <c r="A71" s="33">
        <v>52</v>
      </c>
      <c r="B71" s="34">
        <v>179000</v>
      </c>
      <c r="C71" s="35">
        <v>181000</v>
      </c>
      <c r="D71" s="35">
        <v>4050</v>
      </c>
      <c r="E71" s="35">
        <v>2430</v>
      </c>
      <c r="F71" s="35">
        <v>820</v>
      </c>
      <c r="G71" s="35">
        <v>0</v>
      </c>
      <c r="H71" s="35">
        <v>0</v>
      </c>
      <c r="I71" s="35">
        <v>0</v>
      </c>
      <c r="J71" s="35">
        <v>0</v>
      </c>
      <c r="K71" s="35">
        <v>0</v>
      </c>
      <c r="L71" s="36">
        <v>13900</v>
      </c>
    </row>
    <row r="72" spans="1:12" x14ac:dyDescent="0.15">
      <c r="A72" s="33">
        <v>53</v>
      </c>
      <c r="B72" s="34">
        <v>181000</v>
      </c>
      <c r="C72" s="35">
        <v>183000</v>
      </c>
      <c r="D72" s="35">
        <v>4120</v>
      </c>
      <c r="E72" s="35">
        <v>2500</v>
      </c>
      <c r="F72" s="35">
        <v>890</v>
      </c>
      <c r="G72" s="35">
        <v>0</v>
      </c>
      <c r="H72" s="35">
        <v>0</v>
      </c>
      <c r="I72" s="35">
        <v>0</v>
      </c>
      <c r="J72" s="35">
        <v>0</v>
      </c>
      <c r="K72" s="35">
        <v>0</v>
      </c>
      <c r="L72" s="36">
        <v>14600</v>
      </c>
    </row>
    <row r="73" spans="1:12" x14ac:dyDescent="0.15">
      <c r="A73" s="33">
        <v>54</v>
      </c>
      <c r="B73" s="34">
        <v>183000</v>
      </c>
      <c r="C73" s="35">
        <v>185000</v>
      </c>
      <c r="D73" s="35">
        <v>4200</v>
      </c>
      <c r="E73" s="35">
        <v>2570</v>
      </c>
      <c r="F73" s="35">
        <v>960</v>
      </c>
      <c r="G73" s="35">
        <v>0</v>
      </c>
      <c r="H73" s="35">
        <v>0</v>
      </c>
      <c r="I73" s="35">
        <v>0</v>
      </c>
      <c r="J73" s="35">
        <v>0</v>
      </c>
      <c r="K73" s="35">
        <v>0</v>
      </c>
      <c r="L73" s="36">
        <v>15300</v>
      </c>
    </row>
    <row r="74" spans="1:12" x14ac:dyDescent="0.15">
      <c r="A74" s="33">
        <v>55</v>
      </c>
      <c r="B74" s="34">
        <v>185000</v>
      </c>
      <c r="C74" s="35">
        <v>187000</v>
      </c>
      <c r="D74" s="35">
        <v>4270</v>
      </c>
      <c r="E74" s="35">
        <v>2640</v>
      </c>
      <c r="F74" s="35">
        <v>1030</v>
      </c>
      <c r="G74" s="35">
        <v>0</v>
      </c>
      <c r="H74" s="35">
        <v>0</v>
      </c>
      <c r="I74" s="35">
        <v>0</v>
      </c>
      <c r="J74" s="35">
        <v>0</v>
      </c>
      <c r="K74" s="35">
        <v>0</v>
      </c>
      <c r="L74" s="36">
        <v>16000</v>
      </c>
    </row>
    <row r="75" spans="1:12" x14ac:dyDescent="0.15">
      <c r="A75" s="33"/>
      <c r="B75" s="34"/>
      <c r="C75" s="35"/>
      <c r="D75" s="35"/>
      <c r="E75" s="35"/>
      <c r="F75" s="35"/>
      <c r="G75" s="35"/>
      <c r="H75" s="35"/>
      <c r="I75" s="35"/>
      <c r="J75" s="35"/>
      <c r="K75" s="35"/>
      <c r="L75" s="36"/>
    </row>
    <row r="76" spans="1:12" x14ac:dyDescent="0.15">
      <c r="A76" s="33">
        <v>56</v>
      </c>
      <c r="B76" s="34">
        <v>187000</v>
      </c>
      <c r="C76" s="35">
        <v>189000</v>
      </c>
      <c r="D76" s="35">
        <v>4340</v>
      </c>
      <c r="E76" s="35">
        <v>2720</v>
      </c>
      <c r="F76" s="35">
        <v>1100</v>
      </c>
      <c r="G76" s="35">
        <v>0</v>
      </c>
      <c r="H76" s="35">
        <v>0</v>
      </c>
      <c r="I76" s="35">
        <v>0</v>
      </c>
      <c r="J76" s="35">
        <v>0</v>
      </c>
      <c r="K76" s="35">
        <v>0</v>
      </c>
      <c r="L76" s="36">
        <v>16700</v>
      </c>
    </row>
    <row r="77" spans="1:12" x14ac:dyDescent="0.15">
      <c r="A77" s="33">
        <v>57</v>
      </c>
      <c r="B77" s="34">
        <v>189000</v>
      </c>
      <c r="C77" s="35">
        <v>191000</v>
      </c>
      <c r="D77" s="35">
        <v>4410</v>
      </c>
      <c r="E77" s="35">
        <v>2790</v>
      </c>
      <c r="F77" s="35">
        <v>1170</v>
      </c>
      <c r="G77" s="35">
        <v>0</v>
      </c>
      <c r="H77" s="35">
        <v>0</v>
      </c>
      <c r="I77" s="35">
        <v>0</v>
      </c>
      <c r="J77" s="35">
        <v>0</v>
      </c>
      <c r="K77" s="35">
        <v>0</v>
      </c>
      <c r="L77" s="36">
        <v>17500</v>
      </c>
    </row>
    <row r="78" spans="1:12" x14ac:dyDescent="0.15">
      <c r="A78" s="33">
        <v>58</v>
      </c>
      <c r="B78" s="34">
        <v>191000</v>
      </c>
      <c r="C78" s="35">
        <v>193000</v>
      </c>
      <c r="D78" s="35">
        <v>4480</v>
      </c>
      <c r="E78" s="35">
        <v>2860</v>
      </c>
      <c r="F78" s="35">
        <v>1250</v>
      </c>
      <c r="G78" s="35">
        <v>0</v>
      </c>
      <c r="H78" s="35">
        <v>0</v>
      </c>
      <c r="I78" s="35">
        <v>0</v>
      </c>
      <c r="J78" s="35">
        <v>0</v>
      </c>
      <c r="K78" s="35">
        <v>0</v>
      </c>
      <c r="L78" s="36">
        <v>18100</v>
      </c>
    </row>
    <row r="79" spans="1:12" x14ac:dyDescent="0.15">
      <c r="A79" s="33">
        <v>59</v>
      </c>
      <c r="B79" s="34">
        <v>193000</v>
      </c>
      <c r="C79" s="35">
        <v>195000</v>
      </c>
      <c r="D79" s="35">
        <v>4550</v>
      </c>
      <c r="E79" s="35">
        <v>2930</v>
      </c>
      <c r="F79" s="35">
        <v>1320</v>
      </c>
      <c r="G79" s="35">
        <v>0</v>
      </c>
      <c r="H79" s="35">
        <v>0</v>
      </c>
      <c r="I79" s="35">
        <v>0</v>
      </c>
      <c r="J79" s="35">
        <v>0</v>
      </c>
      <c r="K79" s="35">
        <v>0</v>
      </c>
      <c r="L79" s="36">
        <v>18800</v>
      </c>
    </row>
    <row r="80" spans="1:12" x14ac:dyDescent="0.15">
      <c r="A80" s="33">
        <v>60</v>
      </c>
      <c r="B80" s="34">
        <v>195000</v>
      </c>
      <c r="C80" s="35">
        <v>197000</v>
      </c>
      <c r="D80" s="35">
        <v>4630</v>
      </c>
      <c r="E80" s="35">
        <v>3000</v>
      </c>
      <c r="F80" s="35">
        <v>1390</v>
      </c>
      <c r="G80" s="35">
        <v>0</v>
      </c>
      <c r="H80" s="35">
        <v>0</v>
      </c>
      <c r="I80" s="35">
        <v>0</v>
      </c>
      <c r="J80" s="35">
        <v>0</v>
      </c>
      <c r="K80" s="35">
        <v>0</v>
      </c>
      <c r="L80" s="36">
        <v>19500</v>
      </c>
    </row>
    <row r="81" spans="1:12" x14ac:dyDescent="0.15">
      <c r="A81" s="33"/>
      <c r="B81" s="34"/>
      <c r="C81" s="35"/>
      <c r="D81" s="35"/>
      <c r="E81" s="35"/>
      <c r="F81" s="35"/>
      <c r="G81" s="35"/>
      <c r="H81" s="35"/>
      <c r="I81" s="35"/>
      <c r="J81" s="35"/>
      <c r="K81" s="35"/>
      <c r="L81" s="36"/>
    </row>
    <row r="82" spans="1:12" x14ac:dyDescent="0.15">
      <c r="A82" s="33">
        <v>61</v>
      </c>
      <c r="B82" s="34">
        <v>197000</v>
      </c>
      <c r="C82" s="35">
        <v>199000</v>
      </c>
      <c r="D82" s="35">
        <v>4700</v>
      </c>
      <c r="E82" s="35">
        <v>3070</v>
      </c>
      <c r="F82" s="35">
        <v>1460</v>
      </c>
      <c r="G82" s="35">
        <v>0</v>
      </c>
      <c r="H82" s="35">
        <v>0</v>
      </c>
      <c r="I82" s="35">
        <v>0</v>
      </c>
      <c r="J82" s="35">
        <v>0</v>
      </c>
      <c r="K82" s="35">
        <v>0</v>
      </c>
      <c r="L82" s="36">
        <v>20200</v>
      </c>
    </row>
    <row r="83" spans="1:12" x14ac:dyDescent="0.15">
      <c r="A83" s="33">
        <v>62</v>
      </c>
      <c r="B83" s="34">
        <v>199000</v>
      </c>
      <c r="C83" s="35">
        <v>201000</v>
      </c>
      <c r="D83" s="35">
        <v>4770</v>
      </c>
      <c r="E83" s="35">
        <v>3140</v>
      </c>
      <c r="F83" s="35">
        <v>1530</v>
      </c>
      <c r="G83" s="35">
        <v>0</v>
      </c>
      <c r="H83" s="35">
        <v>0</v>
      </c>
      <c r="I83" s="35">
        <v>0</v>
      </c>
      <c r="J83" s="35">
        <v>0</v>
      </c>
      <c r="K83" s="35">
        <v>0</v>
      </c>
      <c r="L83" s="36">
        <v>20900</v>
      </c>
    </row>
    <row r="84" spans="1:12" x14ac:dyDescent="0.15">
      <c r="A84" s="33">
        <v>63</v>
      </c>
      <c r="B84" s="34">
        <v>201000</v>
      </c>
      <c r="C84" s="35">
        <v>203000</v>
      </c>
      <c r="D84" s="35">
        <v>4840</v>
      </c>
      <c r="E84" s="35">
        <v>3220</v>
      </c>
      <c r="F84" s="35">
        <v>1600</v>
      </c>
      <c r="G84" s="35">
        <v>0</v>
      </c>
      <c r="H84" s="35">
        <v>0</v>
      </c>
      <c r="I84" s="35">
        <v>0</v>
      </c>
      <c r="J84" s="35">
        <v>0</v>
      </c>
      <c r="K84" s="35">
        <v>0</v>
      </c>
      <c r="L84" s="36">
        <v>21500</v>
      </c>
    </row>
    <row r="85" spans="1:12" x14ac:dyDescent="0.15">
      <c r="A85" s="33">
        <v>64</v>
      </c>
      <c r="B85" s="34">
        <v>203000</v>
      </c>
      <c r="C85" s="35">
        <v>205000</v>
      </c>
      <c r="D85" s="35">
        <v>4910</v>
      </c>
      <c r="E85" s="35">
        <v>3290</v>
      </c>
      <c r="F85" s="35">
        <v>1670</v>
      </c>
      <c r="G85" s="35">
        <v>0</v>
      </c>
      <c r="H85" s="35">
        <v>0</v>
      </c>
      <c r="I85" s="35">
        <v>0</v>
      </c>
      <c r="J85" s="35">
        <v>0</v>
      </c>
      <c r="K85" s="35">
        <v>0</v>
      </c>
      <c r="L85" s="36">
        <v>22200</v>
      </c>
    </row>
    <row r="86" spans="1:12" x14ac:dyDescent="0.15">
      <c r="A86" s="33">
        <v>65</v>
      </c>
      <c r="B86" s="34">
        <v>205000</v>
      </c>
      <c r="C86" s="35">
        <v>207000</v>
      </c>
      <c r="D86" s="35">
        <v>4980</v>
      </c>
      <c r="E86" s="35">
        <v>3360</v>
      </c>
      <c r="F86" s="35">
        <v>1750</v>
      </c>
      <c r="G86" s="35">
        <v>130</v>
      </c>
      <c r="H86" s="35">
        <v>0</v>
      </c>
      <c r="I86" s="35">
        <v>0</v>
      </c>
      <c r="J86" s="35">
        <v>0</v>
      </c>
      <c r="K86" s="35">
        <v>0</v>
      </c>
      <c r="L86" s="36">
        <v>22700</v>
      </c>
    </row>
    <row r="87" spans="1:12" x14ac:dyDescent="0.15">
      <c r="A87" s="33"/>
      <c r="B87" s="34"/>
      <c r="C87" s="35"/>
      <c r="D87" s="35"/>
      <c r="E87" s="35"/>
      <c r="F87" s="35"/>
      <c r="G87" s="35"/>
      <c r="H87" s="35"/>
      <c r="I87" s="35"/>
      <c r="J87" s="35"/>
      <c r="K87" s="35"/>
      <c r="L87" s="36"/>
    </row>
    <row r="88" spans="1:12" x14ac:dyDescent="0.15">
      <c r="A88" s="33">
        <v>66</v>
      </c>
      <c r="B88" s="34">
        <v>207000</v>
      </c>
      <c r="C88" s="35">
        <v>209000</v>
      </c>
      <c r="D88" s="35">
        <v>5050</v>
      </c>
      <c r="E88" s="35">
        <v>3430</v>
      </c>
      <c r="F88" s="35">
        <v>1820</v>
      </c>
      <c r="G88" s="35">
        <v>200</v>
      </c>
      <c r="H88" s="35">
        <v>0</v>
      </c>
      <c r="I88" s="35">
        <v>0</v>
      </c>
      <c r="J88" s="35">
        <v>0</v>
      </c>
      <c r="K88" s="35">
        <v>0</v>
      </c>
      <c r="L88" s="36">
        <v>23300</v>
      </c>
    </row>
    <row r="89" spans="1:12" x14ac:dyDescent="0.15">
      <c r="A89" s="33">
        <v>67</v>
      </c>
      <c r="B89" s="34">
        <v>209000</v>
      </c>
      <c r="C89" s="35">
        <v>211000</v>
      </c>
      <c r="D89" s="35">
        <v>5130</v>
      </c>
      <c r="E89" s="35">
        <v>3500</v>
      </c>
      <c r="F89" s="35">
        <v>1890</v>
      </c>
      <c r="G89" s="35">
        <v>280</v>
      </c>
      <c r="H89" s="35">
        <v>0</v>
      </c>
      <c r="I89" s="35">
        <v>0</v>
      </c>
      <c r="J89" s="35">
        <v>0</v>
      </c>
      <c r="K89" s="35">
        <v>0</v>
      </c>
      <c r="L89" s="36">
        <v>23900</v>
      </c>
    </row>
    <row r="90" spans="1:12" x14ac:dyDescent="0.15">
      <c r="A90" s="33">
        <v>68</v>
      </c>
      <c r="B90" s="34">
        <v>211000</v>
      </c>
      <c r="C90" s="35">
        <v>213000</v>
      </c>
      <c r="D90" s="35">
        <v>5200</v>
      </c>
      <c r="E90" s="35">
        <v>3570</v>
      </c>
      <c r="F90" s="35">
        <v>1960</v>
      </c>
      <c r="G90" s="35">
        <v>350</v>
      </c>
      <c r="H90" s="35">
        <v>0</v>
      </c>
      <c r="I90" s="35">
        <v>0</v>
      </c>
      <c r="J90" s="35">
        <v>0</v>
      </c>
      <c r="K90" s="35">
        <v>0</v>
      </c>
      <c r="L90" s="36">
        <v>24400</v>
      </c>
    </row>
    <row r="91" spans="1:12" x14ac:dyDescent="0.15">
      <c r="A91" s="33">
        <v>69</v>
      </c>
      <c r="B91" s="34">
        <v>213000</v>
      </c>
      <c r="C91" s="35">
        <v>215000</v>
      </c>
      <c r="D91" s="35">
        <v>5270</v>
      </c>
      <c r="E91" s="35">
        <v>3640</v>
      </c>
      <c r="F91" s="35">
        <v>2030</v>
      </c>
      <c r="G91" s="35">
        <v>420</v>
      </c>
      <c r="H91" s="35">
        <v>0</v>
      </c>
      <c r="I91" s="35">
        <v>0</v>
      </c>
      <c r="J91" s="35">
        <v>0</v>
      </c>
      <c r="K91" s="35">
        <v>0</v>
      </c>
      <c r="L91" s="36">
        <v>25000</v>
      </c>
    </row>
    <row r="92" spans="1:12" x14ac:dyDescent="0.15">
      <c r="A92" s="33">
        <v>70</v>
      </c>
      <c r="B92" s="34">
        <v>215000</v>
      </c>
      <c r="C92" s="35">
        <v>217000</v>
      </c>
      <c r="D92" s="35">
        <v>5340</v>
      </c>
      <c r="E92" s="35">
        <v>3720</v>
      </c>
      <c r="F92" s="35">
        <v>2100</v>
      </c>
      <c r="G92" s="35">
        <v>490</v>
      </c>
      <c r="H92" s="35">
        <v>0</v>
      </c>
      <c r="I92" s="35">
        <v>0</v>
      </c>
      <c r="J92" s="35">
        <v>0</v>
      </c>
      <c r="K92" s="35">
        <v>0</v>
      </c>
      <c r="L92" s="36">
        <v>25500</v>
      </c>
    </row>
    <row r="93" spans="1:12" x14ac:dyDescent="0.15">
      <c r="A93" s="33"/>
      <c r="B93" s="34"/>
      <c r="C93" s="35"/>
      <c r="D93" s="35"/>
      <c r="E93" s="35"/>
      <c r="F93" s="35"/>
      <c r="G93" s="35"/>
      <c r="H93" s="35"/>
      <c r="I93" s="35"/>
      <c r="J93" s="35"/>
      <c r="K93" s="35"/>
      <c r="L93" s="36"/>
    </row>
    <row r="94" spans="1:12" x14ac:dyDescent="0.15">
      <c r="A94" s="33">
        <v>71</v>
      </c>
      <c r="B94" s="34">
        <v>217000</v>
      </c>
      <c r="C94" s="35">
        <v>219000</v>
      </c>
      <c r="D94" s="35">
        <v>5410</v>
      </c>
      <c r="E94" s="35">
        <v>3790</v>
      </c>
      <c r="F94" s="35">
        <v>2170</v>
      </c>
      <c r="G94" s="35">
        <v>560</v>
      </c>
      <c r="H94" s="35">
        <v>0</v>
      </c>
      <c r="I94" s="35">
        <v>0</v>
      </c>
      <c r="J94" s="35">
        <v>0</v>
      </c>
      <c r="K94" s="35">
        <v>0</v>
      </c>
      <c r="L94" s="36">
        <v>26100</v>
      </c>
    </row>
    <row r="95" spans="1:12" x14ac:dyDescent="0.15">
      <c r="A95" s="33">
        <v>72</v>
      </c>
      <c r="B95" s="34">
        <v>219000</v>
      </c>
      <c r="C95" s="35">
        <v>221000</v>
      </c>
      <c r="D95" s="35">
        <v>5480</v>
      </c>
      <c r="E95" s="35">
        <v>3860</v>
      </c>
      <c r="F95" s="35">
        <v>2250</v>
      </c>
      <c r="G95" s="35">
        <v>630</v>
      </c>
      <c r="H95" s="35">
        <v>0</v>
      </c>
      <c r="I95" s="35">
        <v>0</v>
      </c>
      <c r="J95" s="35">
        <v>0</v>
      </c>
      <c r="K95" s="35">
        <v>0</v>
      </c>
      <c r="L95" s="36">
        <v>26800</v>
      </c>
    </row>
    <row r="96" spans="1:12" x14ac:dyDescent="0.15">
      <c r="A96" s="33">
        <v>73</v>
      </c>
      <c r="B96" s="34">
        <v>221000</v>
      </c>
      <c r="C96" s="35">
        <v>224000</v>
      </c>
      <c r="D96" s="35">
        <v>5560</v>
      </c>
      <c r="E96" s="35">
        <v>3950</v>
      </c>
      <c r="F96" s="35">
        <v>2340</v>
      </c>
      <c r="G96" s="35">
        <v>710</v>
      </c>
      <c r="H96" s="35">
        <v>0</v>
      </c>
      <c r="I96" s="35">
        <v>0</v>
      </c>
      <c r="J96" s="35">
        <v>0</v>
      </c>
      <c r="K96" s="35">
        <v>0</v>
      </c>
      <c r="L96" s="36">
        <v>27400</v>
      </c>
    </row>
    <row r="97" spans="1:12" x14ac:dyDescent="0.15">
      <c r="A97" s="33">
        <v>74</v>
      </c>
      <c r="B97" s="34">
        <v>224000</v>
      </c>
      <c r="C97" s="35">
        <v>227000</v>
      </c>
      <c r="D97" s="35">
        <v>5680</v>
      </c>
      <c r="E97" s="35">
        <v>4060</v>
      </c>
      <c r="F97" s="35">
        <v>2440</v>
      </c>
      <c r="G97" s="35">
        <v>830</v>
      </c>
      <c r="H97" s="35">
        <v>0</v>
      </c>
      <c r="I97" s="35">
        <v>0</v>
      </c>
      <c r="J97" s="35">
        <v>0</v>
      </c>
      <c r="K97" s="35">
        <v>0</v>
      </c>
      <c r="L97" s="36">
        <v>28400</v>
      </c>
    </row>
    <row r="98" spans="1:12" x14ac:dyDescent="0.15">
      <c r="A98" s="33">
        <v>75</v>
      </c>
      <c r="B98" s="34">
        <v>227000</v>
      </c>
      <c r="C98" s="35">
        <v>230000</v>
      </c>
      <c r="D98" s="35">
        <v>5780</v>
      </c>
      <c r="E98" s="35">
        <v>4170</v>
      </c>
      <c r="F98" s="35">
        <v>2550</v>
      </c>
      <c r="G98" s="35">
        <v>930</v>
      </c>
      <c r="H98" s="35">
        <v>0</v>
      </c>
      <c r="I98" s="35">
        <v>0</v>
      </c>
      <c r="J98" s="35">
        <v>0</v>
      </c>
      <c r="K98" s="35">
        <v>0</v>
      </c>
      <c r="L98" s="36">
        <v>29300</v>
      </c>
    </row>
    <row r="99" spans="1:12" x14ac:dyDescent="0.15">
      <c r="A99" s="33"/>
      <c r="B99" s="34"/>
      <c r="C99" s="35"/>
      <c r="D99" s="35"/>
      <c r="E99" s="35"/>
      <c r="F99" s="35"/>
      <c r="G99" s="35"/>
      <c r="H99" s="35"/>
      <c r="I99" s="35"/>
      <c r="J99" s="35"/>
      <c r="K99" s="35"/>
      <c r="L99" s="36"/>
    </row>
    <row r="100" spans="1:12" x14ac:dyDescent="0.15">
      <c r="A100" s="33">
        <v>76</v>
      </c>
      <c r="B100" s="34">
        <v>230000</v>
      </c>
      <c r="C100" s="35">
        <v>233000</v>
      </c>
      <c r="D100" s="35">
        <v>5890</v>
      </c>
      <c r="E100" s="35">
        <v>4280</v>
      </c>
      <c r="F100" s="35">
        <v>2650</v>
      </c>
      <c r="G100" s="35">
        <v>1040</v>
      </c>
      <c r="H100" s="35">
        <v>0</v>
      </c>
      <c r="I100" s="35">
        <v>0</v>
      </c>
      <c r="J100" s="35">
        <v>0</v>
      </c>
      <c r="K100" s="35">
        <v>0</v>
      </c>
      <c r="L100" s="36">
        <v>30300</v>
      </c>
    </row>
    <row r="101" spans="1:12" x14ac:dyDescent="0.15">
      <c r="A101" s="33">
        <v>77</v>
      </c>
      <c r="B101" s="34">
        <v>233000</v>
      </c>
      <c r="C101" s="35">
        <v>236000</v>
      </c>
      <c r="D101" s="35">
        <v>5990</v>
      </c>
      <c r="E101" s="35">
        <v>4380</v>
      </c>
      <c r="F101" s="35">
        <v>2770</v>
      </c>
      <c r="G101" s="35">
        <v>1140</v>
      </c>
      <c r="H101" s="35">
        <v>0</v>
      </c>
      <c r="I101" s="35">
        <v>0</v>
      </c>
      <c r="J101" s="35">
        <v>0</v>
      </c>
      <c r="K101" s="35">
        <v>0</v>
      </c>
      <c r="L101" s="36">
        <v>31300</v>
      </c>
    </row>
    <row r="102" spans="1:12" x14ac:dyDescent="0.15">
      <c r="A102" s="33">
        <v>78</v>
      </c>
      <c r="B102" s="34">
        <v>236000</v>
      </c>
      <c r="C102" s="35">
        <v>239000</v>
      </c>
      <c r="D102" s="35">
        <v>6110</v>
      </c>
      <c r="E102" s="35">
        <v>4490</v>
      </c>
      <c r="F102" s="35">
        <v>2870</v>
      </c>
      <c r="G102" s="35">
        <v>1260</v>
      </c>
      <c r="H102" s="35">
        <v>0</v>
      </c>
      <c r="I102" s="35">
        <v>0</v>
      </c>
      <c r="J102" s="35">
        <v>0</v>
      </c>
      <c r="K102" s="35">
        <v>0</v>
      </c>
      <c r="L102" s="36">
        <v>32400</v>
      </c>
    </row>
    <row r="103" spans="1:12" x14ac:dyDescent="0.15">
      <c r="A103" s="33">
        <v>79</v>
      </c>
      <c r="B103" s="34">
        <v>239000</v>
      </c>
      <c r="C103" s="35">
        <v>242000</v>
      </c>
      <c r="D103" s="35">
        <v>6210</v>
      </c>
      <c r="E103" s="35">
        <v>4590</v>
      </c>
      <c r="F103" s="35">
        <v>2980</v>
      </c>
      <c r="G103" s="35">
        <v>1360</v>
      </c>
      <c r="H103" s="35">
        <v>0</v>
      </c>
      <c r="I103" s="35">
        <v>0</v>
      </c>
      <c r="J103" s="35">
        <v>0</v>
      </c>
      <c r="K103" s="35">
        <v>0</v>
      </c>
      <c r="L103" s="36">
        <v>33400</v>
      </c>
    </row>
    <row r="104" spans="1:12" x14ac:dyDescent="0.15">
      <c r="A104" s="33">
        <v>80</v>
      </c>
      <c r="B104" s="34">
        <v>242000</v>
      </c>
      <c r="C104" s="35">
        <v>245000</v>
      </c>
      <c r="D104" s="35">
        <v>6320</v>
      </c>
      <c r="E104" s="35">
        <v>4710</v>
      </c>
      <c r="F104" s="35">
        <v>3080</v>
      </c>
      <c r="G104" s="35">
        <v>1470</v>
      </c>
      <c r="H104" s="35">
        <v>0</v>
      </c>
      <c r="I104" s="35">
        <v>0</v>
      </c>
      <c r="J104" s="35">
        <v>0</v>
      </c>
      <c r="K104" s="35">
        <v>0</v>
      </c>
      <c r="L104" s="36">
        <v>34400</v>
      </c>
    </row>
    <row r="105" spans="1:12" x14ac:dyDescent="0.15">
      <c r="A105" s="33"/>
      <c r="B105" s="34"/>
      <c r="C105" s="35"/>
      <c r="D105" s="35"/>
      <c r="E105" s="35"/>
      <c r="F105" s="35"/>
      <c r="G105" s="35"/>
      <c r="H105" s="35"/>
      <c r="I105" s="35"/>
      <c r="J105" s="35"/>
      <c r="K105" s="35"/>
      <c r="L105" s="36"/>
    </row>
    <row r="106" spans="1:12" x14ac:dyDescent="0.15">
      <c r="A106" s="33">
        <v>81</v>
      </c>
      <c r="B106" s="34">
        <v>245000</v>
      </c>
      <c r="C106" s="35">
        <v>248000</v>
      </c>
      <c r="D106" s="35">
        <v>6420</v>
      </c>
      <c r="E106" s="35">
        <v>4810</v>
      </c>
      <c r="F106" s="35">
        <v>3200</v>
      </c>
      <c r="G106" s="35">
        <v>1570</v>
      </c>
      <c r="H106" s="35">
        <v>0</v>
      </c>
      <c r="I106" s="35">
        <v>0</v>
      </c>
      <c r="J106" s="35">
        <v>0</v>
      </c>
      <c r="K106" s="35">
        <v>0</v>
      </c>
      <c r="L106" s="36">
        <v>35400</v>
      </c>
    </row>
    <row r="107" spans="1:12" x14ac:dyDescent="0.15">
      <c r="A107" s="33">
        <v>82</v>
      </c>
      <c r="B107" s="34">
        <v>248000</v>
      </c>
      <c r="C107" s="35">
        <v>251000</v>
      </c>
      <c r="D107" s="35">
        <v>6530</v>
      </c>
      <c r="E107" s="35">
        <v>4920</v>
      </c>
      <c r="F107" s="35">
        <v>3300</v>
      </c>
      <c r="G107" s="35">
        <v>1680</v>
      </c>
      <c r="H107" s="35">
        <v>0</v>
      </c>
      <c r="I107" s="35">
        <v>0</v>
      </c>
      <c r="J107" s="35">
        <v>0</v>
      </c>
      <c r="K107" s="35">
        <v>0</v>
      </c>
      <c r="L107" s="36">
        <v>36400</v>
      </c>
    </row>
    <row r="108" spans="1:12" x14ac:dyDescent="0.15">
      <c r="A108" s="33">
        <v>83</v>
      </c>
      <c r="B108" s="34">
        <v>251000</v>
      </c>
      <c r="C108" s="35">
        <v>254000</v>
      </c>
      <c r="D108" s="35">
        <v>6640</v>
      </c>
      <c r="E108" s="35">
        <v>5020</v>
      </c>
      <c r="F108" s="35">
        <v>3410</v>
      </c>
      <c r="G108" s="35">
        <v>1790</v>
      </c>
      <c r="H108" s="35">
        <v>170</v>
      </c>
      <c r="I108" s="35">
        <v>0</v>
      </c>
      <c r="J108" s="35">
        <v>0</v>
      </c>
      <c r="K108" s="35">
        <v>0</v>
      </c>
      <c r="L108" s="36">
        <v>37500</v>
      </c>
    </row>
    <row r="109" spans="1:12" x14ac:dyDescent="0.15">
      <c r="A109" s="33">
        <v>84</v>
      </c>
      <c r="B109" s="34">
        <v>254000</v>
      </c>
      <c r="C109" s="35">
        <v>257000</v>
      </c>
      <c r="D109" s="35">
        <v>6750</v>
      </c>
      <c r="E109" s="35">
        <v>5140</v>
      </c>
      <c r="F109" s="35">
        <v>3510</v>
      </c>
      <c r="G109" s="35">
        <v>1900</v>
      </c>
      <c r="H109" s="35">
        <v>290</v>
      </c>
      <c r="I109" s="35">
        <v>0</v>
      </c>
      <c r="J109" s="35">
        <v>0</v>
      </c>
      <c r="K109" s="35">
        <v>0</v>
      </c>
      <c r="L109" s="36">
        <v>38500</v>
      </c>
    </row>
    <row r="110" spans="1:12" x14ac:dyDescent="0.15">
      <c r="A110" s="33">
        <v>85</v>
      </c>
      <c r="B110" s="34">
        <v>257000</v>
      </c>
      <c r="C110" s="35">
        <v>260000</v>
      </c>
      <c r="D110" s="35">
        <v>6850</v>
      </c>
      <c r="E110" s="35">
        <v>5240</v>
      </c>
      <c r="F110" s="35">
        <v>3620</v>
      </c>
      <c r="G110" s="35">
        <v>2000</v>
      </c>
      <c r="H110" s="35">
        <v>390</v>
      </c>
      <c r="I110" s="35">
        <v>0</v>
      </c>
      <c r="J110" s="35">
        <v>0</v>
      </c>
      <c r="K110" s="35">
        <v>0</v>
      </c>
      <c r="L110" s="36">
        <v>39400</v>
      </c>
    </row>
    <row r="111" spans="1:12" x14ac:dyDescent="0.15">
      <c r="A111" s="33"/>
      <c r="B111" s="34"/>
      <c r="C111" s="35"/>
      <c r="D111" s="35"/>
      <c r="E111" s="35"/>
      <c r="F111" s="35"/>
      <c r="G111" s="35"/>
      <c r="H111" s="35"/>
      <c r="I111" s="35"/>
      <c r="J111" s="35"/>
      <c r="K111" s="35"/>
      <c r="L111" s="36"/>
    </row>
    <row r="112" spans="1:12" x14ac:dyDescent="0.15">
      <c r="A112" s="33">
        <v>86</v>
      </c>
      <c r="B112" s="34">
        <v>260000</v>
      </c>
      <c r="C112" s="35">
        <v>263000</v>
      </c>
      <c r="D112" s="35">
        <v>6960</v>
      </c>
      <c r="E112" s="35">
        <v>5350</v>
      </c>
      <c r="F112" s="35">
        <v>3730</v>
      </c>
      <c r="G112" s="35">
        <v>2110</v>
      </c>
      <c r="H112" s="35">
        <v>500</v>
      </c>
      <c r="I112" s="35">
        <v>0</v>
      </c>
      <c r="J112" s="35">
        <v>0</v>
      </c>
      <c r="K112" s="35">
        <v>0</v>
      </c>
      <c r="L112" s="36">
        <v>40400</v>
      </c>
    </row>
    <row r="113" spans="1:12" x14ac:dyDescent="0.15">
      <c r="A113" s="33">
        <v>87</v>
      </c>
      <c r="B113" s="34">
        <v>263000</v>
      </c>
      <c r="C113" s="35">
        <v>266000</v>
      </c>
      <c r="D113" s="35">
        <v>7070</v>
      </c>
      <c r="E113" s="35">
        <v>5450</v>
      </c>
      <c r="F113" s="35">
        <v>3840</v>
      </c>
      <c r="G113" s="35">
        <v>2220</v>
      </c>
      <c r="H113" s="35">
        <v>600</v>
      </c>
      <c r="I113" s="35">
        <v>0</v>
      </c>
      <c r="J113" s="35">
        <v>0</v>
      </c>
      <c r="K113" s="35">
        <v>0</v>
      </c>
      <c r="L113" s="36">
        <v>41500</v>
      </c>
    </row>
    <row r="114" spans="1:12" x14ac:dyDescent="0.15">
      <c r="A114" s="33">
        <v>88</v>
      </c>
      <c r="B114" s="34">
        <v>266000</v>
      </c>
      <c r="C114" s="35">
        <v>269000</v>
      </c>
      <c r="D114" s="35">
        <v>7180</v>
      </c>
      <c r="E114" s="35">
        <v>5560</v>
      </c>
      <c r="F114" s="35">
        <v>3940</v>
      </c>
      <c r="G114" s="35">
        <v>2330</v>
      </c>
      <c r="H114" s="35">
        <v>710</v>
      </c>
      <c r="I114" s="35">
        <v>0</v>
      </c>
      <c r="J114" s="35">
        <v>0</v>
      </c>
      <c r="K114" s="35">
        <v>0</v>
      </c>
      <c r="L114" s="36">
        <v>42500</v>
      </c>
    </row>
    <row r="115" spans="1:12" x14ac:dyDescent="0.15">
      <c r="A115" s="33">
        <v>89</v>
      </c>
      <c r="B115" s="34">
        <v>269000</v>
      </c>
      <c r="C115" s="35">
        <v>272000</v>
      </c>
      <c r="D115" s="35">
        <v>7280</v>
      </c>
      <c r="E115" s="35">
        <v>5670</v>
      </c>
      <c r="F115" s="35">
        <v>4050</v>
      </c>
      <c r="G115" s="35">
        <v>2430</v>
      </c>
      <c r="H115" s="35">
        <v>820</v>
      </c>
      <c r="I115" s="35">
        <v>0</v>
      </c>
      <c r="J115" s="35">
        <v>0</v>
      </c>
      <c r="K115" s="35">
        <v>0</v>
      </c>
      <c r="L115" s="36">
        <v>43500</v>
      </c>
    </row>
    <row r="116" spans="1:12" x14ac:dyDescent="0.15">
      <c r="A116" s="33">
        <v>90</v>
      </c>
      <c r="B116" s="34">
        <v>272000</v>
      </c>
      <c r="C116" s="35">
        <v>275000</v>
      </c>
      <c r="D116" s="35">
        <v>7390</v>
      </c>
      <c r="E116" s="35">
        <v>5780</v>
      </c>
      <c r="F116" s="35">
        <v>4160</v>
      </c>
      <c r="G116" s="35">
        <v>2540</v>
      </c>
      <c r="H116" s="35">
        <v>930</v>
      </c>
      <c r="I116" s="35">
        <v>0</v>
      </c>
      <c r="J116" s="35">
        <v>0</v>
      </c>
      <c r="K116" s="35">
        <v>0</v>
      </c>
      <c r="L116" s="36">
        <v>44500</v>
      </c>
    </row>
    <row r="117" spans="1:12" x14ac:dyDescent="0.15">
      <c r="A117" s="33"/>
      <c r="B117" s="34"/>
      <c r="C117" s="35"/>
      <c r="D117" s="35"/>
      <c r="E117" s="35"/>
      <c r="F117" s="35"/>
      <c r="G117" s="35"/>
      <c r="H117" s="35"/>
      <c r="I117" s="35"/>
      <c r="J117" s="35"/>
      <c r="K117" s="35"/>
      <c r="L117" s="36"/>
    </row>
    <row r="118" spans="1:12" x14ac:dyDescent="0.15">
      <c r="A118" s="33">
        <v>91</v>
      </c>
      <c r="B118" s="34">
        <v>275000</v>
      </c>
      <c r="C118" s="35">
        <v>278000</v>
      </c>
      <c r="D118" s="35">
        <v>7490</v>
      </c>
      <c r="E118" s="35">
        <v>5880</v>
      </c>
      <c r="F118" s="35">
        <v>4270</v>
      </c>
      <c r="G118" s="35">
        <v>2640</v>
      </c>
      <c r="H118" s="35">
        <v>1030</v>
      </c>
      <c r="I118" s="35">
        <v>0</v>
      </c>
      <c r="J118" s="35">
        <v>0</v>
      </c>
      <c r="K118" s="35">
        <v>0</v>
      </c>
      <c r="L118" s="36">
        <v>45500</v>
      </c>
    </row>
    <row r="119" spans="1:12" x14ac:dyDescent="0.15">
      <c r="A119" s="33">
        <v>92</v>
      </c>
      <c r="B119" s="34">
        <v>278000</v>
      </c>
      <c r="C119" s="35">
        <v>281000</v>
      </c>
      <c r="D119" s="35">
        <v>7610</v>
      </c>
      <c r="E119" s="35">
        <v>5990</v>
      </c>
      <c r="F119" s="35">
        <v>4370</v>
      </c>
      <c r="G119" s="35">
        <v>2760</v>
      </c>
      <c r="H119" s="35">
        <v>1140</v>
      </c>
      <c r="I119" s="35">
        <v>0</v>
      </c>
      <c r="J119" s="35">
        <v>0</v>
      </c>
      <c r="K119" s="35">
        <v>0</v>
      </c>
      <c r="L119" s="36">
        <v>46600</v>
      </c>
    </row>
    <row r="120" spans="1:12" x14ac:dyDescent="0.15">
      <c r="A120" s="33">
        <v>93</v>
      </c>
      <c r="B120" s="34">
        <v>281000</v>
      </c>
      <c r="C120" s="35">
        <v>284000</v>
      </c>
      <c r="D120" s="35">
        <v>7710</v>
      </c>
      <c r="E120" s="35">
        <v>6100</v>
      </c>
      <c r="F120" s="35">
        <v>4480</v>
      </c>
      <c r="G120" s="35">
        <v>2860</v>
      </c>
      <c r="H120" s="35">
        <v>1250</v>
      </c>
      <c r="I120" s="35">
        <v>0</v>
      </c>
      <c r="J120" s="35">
        <v>0</v>
      </c>
      <c r="K120" s="35">
        <v>0</v>
      </c>
      <c r="L120" s="36">
        <v>47600</v>
      </c>
    </row>
    <row r="121" spans="1:12" x14ac:dyDescent="0.15">
      <c r="A121" s="33">
        <v>94</v>
      </c>
      <c r="B121" s="34">
        <v>284000</v>
      </c>
      <c r="C121" s="35">
        <v>287000</v>
      </c>
      <c r="D121" s="35">
        <v>7820</v>
      </c>
      <c r="E121" s="35">
        <v>6210</v>
      </c>
      <c r="F121" s="35">
        <v>4580</v>
      </c>
      <c r="G121" s="35">
        <v>2970</v>
      </c>
      <c r="H121" s="35">
        <v>1360</v>
      </c>
      <c r="I121" s="35">
        <v>0</v>
      </c>
      <c r="J121" s="35">
        <v>0</v>
      </c>
      <c r="K121" s="35">
        <v>0</v>
      </c>
      <c r="L121" s="36">
        <v>48600</v>
      </c>
    </row>
    <row r="122" spans="1:12" x14ac:dyDescent="0.15">
      <c r="A122" s="33">
        <v>95</v>
      </c>
      <c r="B122" s="34">
        <v>287000</v>
      </c>
      <c r="C122" s="35">
        <v>290000</v>
      </c>
      <c r="D122" s="35">
        <v>7920</v>
      </c>
      <c r="E122" s="35">
        <v>6310</v>
      </c>
      <c r="F122" s="35">
        <v>4700</v>
      </c>
      <c r="G122" s="35">
        <v>3070</v>
      </c>
      <c r="H122" s="35">
        <v>1460</v>
      </c>
      <c r="I122" s="35">
        <v>0</v>
      </c>
      <c r="J122" s="35">
        <v>0</v>
      </c>
      <c r="K122" s="35">
        <v>0</v>
      </c>
      <c r="L122" s="36">
        <v>49700</v>
      </c>
    </row>
    <row r="123" spans="1:12" ht="14.25" thickBot="1" x14ac:dyDescent="0.2">
      <c r="A123" s="33"/>
      <c r="B123" s="37"/>
      <c r="C123" s="38"/>
      <c r="D123" s="38"/>
      <c r="E123" s="38"/>
      <c r="F123" s="38"/>
      <c r="G123" s="38"/>
      <c r="H123" s="38"/>
      <c r="I123" s="38"/>
      <c r="J123" s="38"/>
      <c r="K123" s="38"/>
      <c r="L123" s="39"/>
    </row>
    <row r="124" spans="1:12" x14ac:dyDescent="0.15">
      <c r="A124" s="33">
        <v>96</v>
      </c>
      <c r="B124" s="34">
        <v>290000</v>
      </c>
      <c r="C124" s="35">
        <v>293000</v>
      </c>
      <c r="D124" s="35">
        <v>8040</v>
      </c>
      <c r="E124" s="35">
        <v>6420</v>
      </c>
      <c r="F124" s="35">
        <v>4800</v>
      </c>
      <c r="G124" s="35">
        <v>3190</v>
      </c>
      <c r="H124" s="35">
        <v>1570</v>
      </c>
      <c r="I124" s="35">
        <v>0</v>
      </c>
      <c r="J124" s="35">
        <v>0</v>
      </c>
      <c r="K124" s="35">
        <v>0</v>
      </c>
      <c r="L124" s="36">
        <v>50900</v>
      </c>
    </row>
    <row r="125" spans="1:12" x14ac:dyDescent="0.15">
      <c r="A125" s="33">
        <v>97</v>
      </c>
      <c r="B125" s="34">
        <v>293000</v>
      </c>
      <c r="C125" s="35">
        <v>296000</v>
      </c>
      <c r="D125" s="35">
        <v>8140</v>
      </c>
      <c r="E125" s="35">
        <v>6520</v>
      </c>
      <c r="F125" s="35">
        <v>4910</v>
      </c>
      <c r="G125" s="35">
        <v>3290</v>
      </c>
      <c r="H125" s="35">
        <v>1670</v>
      </c>
      <c r="I125" s="35">
        <v>0</v>
      </c>
      <c r="J125" s="35">
        <v>0</v>
      </c>
      <c r="K125" s="35">
        <v>0</v>
      </c>
      <c r="L125" s="36">
        <v>52100</v>
      </c>
    </row>
    <row r="126" spans="1:12" x14ac:dyDescent="0.15">
      <c r="A126" s="33">
        <v>98</v>
      </c>
      <c r="B126" s="34">
        <v>296000</v>
      </c>
      <c r="C126" s="35">
        <v>299000</v>
      </c>
      <c r="D126" s="35">
        <v>8250</v>
      </c>
      <c r="E126" s="35">
        <v>6640</v>
      </c>
      <c r="F126" s="35">
        <v>5010</v>
      </c>
      <c r="G126" s="35">
        <v>3400</v>
      </c>
      <c r="H126" s="35">
        <v>1790</v>
      </c>
      <c r="I126" s="35">
        <v>160</v>
      </c>
      <c r="J126" s="35">
        <v>0</v>
      </c>
      <c r="K126" s="35">
        <v>0</v>
      </c>
      <c r="L126" s="36">
        <v>52900</v>
      </c>
    </row>
    <row r="127" spans="1:12" x14ac:dyDescent="0.15">
      <c r="A127" s="33">
        <v>99</v>
      </c>
      <c r="B127" s="34">
        <v>299000</v>
      </c>
      <c r="C127" s="35">
        <v>302000</v>
      </c>
      <c r="D127" s="35">
        <v>8420</v>
      </c>
      <c r="E127" s="35">
        <v>6740</v>
      </c>
      <c r="F127" s="35">
        <v>5130</v>
      </c>
      <c r="G127" s="35">
        <v>3510</v>
      </c>
      <c r="H127" s="35">
        <v>1890</v>
      </c>
      <c r="I127" s="35">
        <v>280</v>
      </c>
      <c r="J127" s="35">
        <v>0</v>
      </c>
      <c r="K127" s="35">
        <v>0</v>
      </c>
      <c r="L127" s="36">
        <v>53700</v>
      </c>
    </row>
    <row r="128" spans="1:12" x14ac:dyDescent="0.15">
      <c r="A128" s="33">
        <v>100</v>
      </c>
      <c r="B128" s="34">
        <v>302000</v>
      </c>
      <c r="C128" s="35">
        <v>305000</v>
      </c>
      <c r="D128" s="35">
        <v>8670</v>
      </c>
      <c r="E128" s="35">
        <v>6860</v>
      </c>
      <c r="F128" s="35">
        <v>5250</v>
      </c>
      <c r="G128" s="35">
        <v>3630</v>
      </c>
      <c r="H128" s="35">
        <v>2010</v>
      </c>
      <c r="I128" s="35">
        <v>400</v>
      </c>
      <c r="J128" s="35">
        <v>0</v>
      </c>
      <c r="K128" s="35">
        <v>0</v>
      </c>
      <c r="L128" s="36">
        <v>54500</v>
      </c>
    </row>
    <row r="129" spans="1:12" x14ac:dyDescent="0.15">
      <c r="A129" s="33"/>
      <c r="B129" s="34"/>
      <c r="C129" s="35"/>
      <c r="D129" s="35"/>
      <c r="E129" s="35"/>
      <c r="F129" s="35"/>
      <c r="G129" s="35"/>
      <c r="H129" s="35"/>
      <c r="I129" s="35"/>
      <c r="J129" s="35"/>
      <c r="K129" s="35"/>
      <c r="L129" s="36"/>
    </row>
    <row r="130" spans="1:12" x14ac:dyDescent="0.15">
      <c r="A130" s="33">
        <v>101</v>
      </c>
      <c r="B130" s="34">
        <v>305000</v>
      </c>
      <c r="C130" s="35">
        <v>308000</v>
      </c>
      <c r="D130" s="35">
        <v>8910</v>
      </c>
      <c r="E130" s="35">
        <v>6980</v>
      </c>
      <c r="F130" s="35">
        <v>5370</v>
      </c>
      <c r="G130" s="35">
        <v>3760</v>
      </c>
      <c r="H130" s="35">
        <v>2130</v>
      </c>
      <c r="I130" s="35">
        <v>520</v>
      </c>
      <c r="J130" s="35">
        <v>0</v>
      </c>
      <c r="K130" s="35">
        <v>0</v>
      </c>
      <c r="L130" s="36">
        <v>55200</v>
      </c>
    </row>
    <row r="131" spans="1:12" x14ac:dyDescent="0.15">
      <c r="A131" s="33">
        <v>102</v>
      </c>
      <c r="B131" s="34">
        <v>308000</v>
      </c>
      <c r="C131" s="35">
        <v>311000</v>
      </c>
      <c r="D131" s="35">
        <v>9160</v>
      </c>
      <c r="E131" s="35">
        <v>7110</v>
      </c>
      <c r="F131" s="35">
        <v>5490</v>
      </c>
      <c r="G131" s="35">
        <v>3880</v>
      </c>
      <c r="H131" s="35">
        <v>2260</v>
      </c>
      <c r="I131" s="35">
        <v>640</v>
      </c>
      <c r="J131" s="35">
        <v>0</v>
      </c>
      <c r="K131" s="35">
        <v>0</v>
      </c>
      <c r="L131" s="36">
        <v>56100</v>
      </c>
    </row>
    <row r="132" spans="1:12" x14ac:dyDescent="0.15">
      <c r="A132" s="33">
        <v>103</v>
      </c>
      <c r="B132" s="34">
        <v>311000</v>
      </c>
      <c r="C132" s="35">
        <v>314000</v>
      </c>
      <c r="D132" s="35">
        <v>9400</v>
      </c>
      <c r="E132" s="35">
        <v>7230</v>
      </c>
      <c r="F132" s="35">
        <v>5620</v>
      </c>
      <c r="G132" s="35">
        <v>4000</v>
      </c>
      <c r="H132" s="35">
        <v>2380</v>
      </c>
      <c r="I132" s="35">
        <v>770</v>
      </c>
      <c r="J132" s="35">
        <v>0</v>
      </c>
      <c r="K132" s="35">
        <v>0</v>
      </c>
      <c r="L132" s="36">
        <v>56900</v>
      </c>
    </row>
    <row r="133" spans="1:12" x14ac:dyDescent="0.15">
      <c r="A133" s="33">
        <v>104</v>
      </c>
      <c r="B133" s="34">
        <v>314000</v>
      </c>
      <c r="C133" s="35">
        <v>317000</v>
      </c>
      <c r="D133" s="35">
        <v>9650</v>
      </c>
      <c r="E133" s="35">
        <v>7350</v>
      </c>
      <c r="F133" s="35">
        <v>5740</v>
      </c>
      <c r="G133" s="35">
        <v>4120</v>
      </c>
      <c r="H133" s="35">
        <v>2500</v>
      </c>
      <c r="I133" s="35">
        <v>890</v>
      </c>
      <c r="J133" s="35">
        <v>0</v>
      </c>
      <c r="K133" s="35">
        <v>0</v>
      </c>
      <c r="L133" s="36">
        <v>57800</v>
      </c>
    </row>
    <row r="134" spans="1:12" x14ac:dyDescent="0.15">
      <c r="A134" s="33">
        <v>105</v>
      </c>
      <c r="B134" s="34">
        <v>317000</v>
      </c>
      <c r="C134" s="35">
        <v>320000</v>
      </c>
      <c r="D134" s="35">
        <v>9890</v>
      </c>
      <c r="E134" s="35">
        <v>7470</v>
      </c>
      <c r="F134" s="35">
        <v>5860</v>
      </c>
      <c r="G134" s="35">
        <v>4250</v>
      </c>
      <c r="H134" s="35">
        <v>2620</v>
      </c>
      <c r="I134" s="35">
        <v>1010</v>
      </c>
      <c r="J134" s="35">
        <v>0</v>
      </c>
      <c r="K134" s="35">
        <v>0</v>
      </c>
      <c r="L134" s="36">
        <v>58800</v>
      </c>
    </row>
    <row r="135" spans="1:12" x14ac:dyDescent="0.15">
      <c r="A135" s="33"/>
      <c r="B135" s="34"/>
      <c r="C135" s="35"/>
      <c r="D135" s="35"/>
      <c r="E135" s="35"/>
      <c r="F135" s="35"/>
      <c r="G135" s="35"/>
      <c r="H135" s="35"/>
      <c r="I135" s="35"/>
      <c r="J135" s="35"/>
      <c r="K135" s="35"/>
      <c r="L135" s="36"/>
    </row>
    <row r="136" spans="1:12" x14ac:dyDescent="0.15">
      <c r="A136" s="33">
        <v>106</v>
      </c>
      <c r="B136" s="34">
        <v>320000</v>
      </c>
      <c r="C136" s="35">
        <v>323000</v>
      </c>
      <c r="D136" s="35">
        <v>10140</v>
      </c>
      <c r="E136" s="35">
        <v>7600</v>
      </c>
      <c r="F136" s="35">
        <v>5980</v>
      </c>
      <c r="G136" s="35">
        <v>4370</v>
      </c>
      <c r="H136" s="35">
        <v>2750</v>
      </c>
      <c r="I136" s="35">
        <v>1130</v>
      </c>
      <c r="J136" s="35">
        <v>0</v>
      </c>
      <c r="K136" s="35">
        <v>0</v>
      </c>
      <c r="L136" s="36">
        <v>59800</v>
      </c>
    </row>
    <row r="137" spans="1:12" x14ac:dyDescent="0.15">
      <c r="A137" s="33">
        <v>107</v>
      </c>
      <c r="B137" s="34">
        <v>323000</v>
      </c>
      <c r="C137" s="35">
        <v>326000</v>
      </c>
      <c r="D137" s="35">
        <v>10380</v>
      </c>
      <c r="E137" s="35">
        <v>7720</v>
      </c>
      <c r="F137" s="35">
        <v>6110</v>
      </c>
      <c r="G137" s="35">
        <v>4490</v>
      </c>
      <c r="H137" s="35">
        <v>2870</v>
      </c>
      <c r="I137" s="35">
        <v>1260</v>
      </c>
      <c r="J137" s="35">
        <v>0</v>
      </c>
      <c r="K137" s="35">
        <v>0</v>
      </c>
      <c r="L137" s="36">
        <v>60900</v>
      </c>
    </row>
    <row r="138" spans="1:12" x14ac:dyDescent="0.15">
      <c r="A138" s="33">
        <v>108</v>
      </c>
      <c r="B138" s="34">
        <v>326000</v>
      </c>
      <c r="C138" s="35">
        <v>329000</v>
      </c>
      <c r="D138" s="35">
        <v>10630</v>
      </c>
      <c r="E138" s="35">
        <v>7840</v>
      </c>
      <c r="F138" s="35">
        <v>6230</v>
      </c>
      <c r="G138" s="35">
        <v>4610</v>
      </c>
      <c r="H138" s="35">
        <v>2990</v>
      </c>
      <c r="I138" s="35">
        <v>1380</v>
      </c>
      <c r="J138" s="35">
        <v>0</v>
      </c>
      <c r="K138" s="35">
        <v>0</v>
      </c>
      <c r="L138" s="36">
        <v>61900</v>
      </c>
    </row>
    <row r="139" spans="1:12" x14ac:dyDescent="0.15">
      <c r="A139" s="33">
        <v>109</v>
      </c>
      <c r="B139" s="40">
        <v>329000</v>
      </c>
      <c r="C139" s="41">
        <v>332000</v>
      </c>
      <c r="D139" s="41">
        <v>10870</v>
      </c>
      <c r="E139" s="41">
        <v>7960</v>
      </c>
      <c r="F139" s="41">
        <v>6350</v>
      </c>
      <c r="G139" s="41">
        <v>4740</v>
      </c>
      <c r="H139" s="41">
        <v>3110</v>
      </c>
      <c r="I139" s="41">
        <v>1500</v>
      </c>
      <c r="J139" s="41">
        <v>0</v>
      </c>
      <c r="K139" s="41">
        <v>0</v>
      </c>
      <c r="L139" s="42">
        <v>62900</v>
      </c>
    </row>
    <row r="140" spans="1:12" x14ac:dyDescent="0.15">
      <c r="A140" s="33">
        <v>110</v>
      </c>
      <c r="B140" s="40">
        <v>332000</v>
      </c>
      <c r="C140" s="41">
        <v>335000</v>
      </c>
      <c r="D140" s="41">
        <v>11120</v>
      </c>
      <c r="E140" s="41">
        <v>8090</v>
      </c>
      <c r="F140" s="41">
        <v>6470</v>
      </c>
      <c r="G140" s="41">
        <v>4860</v>
      </c>
      <c r="H140" s="41">
        <v>3240</v>
      </c>
      <c r="I140" s="41">
        <v>1620</v>
      </c>
      <c r="J140" s="41">
        <v>0</v>
      </c>
      <c r="K140" s="41">
        <v>0</v>
      </c>
      <c r="L140" s="42">
        <v>63900</v>
      </c>
    </row>
    <row r="141" spans="1:12" x14ac:dyDescent="0.15">
      <c r="A141" s="33"/>
      <c r="B141" s="40"/>
      <c r="C141" s="41"/>
      <c r="D141" s="41"/>
      <c r="E141" s="41"/>
      <c r="F141" s="41"/>
      <c r="G141" s="41"/>
      <c r="H141" s="41"/>
      <c r="I141" s="41"/>
      <c r="J141" s="41"/>
      <c r="K141" s="41"/>
      <c r="L141" s="42"/>
    </row>
    <row r="142" spans="1:12" x14ac:dyDescent="0.15">
      <c r="A142" s="33">
        <v>111</v>
      </c>
      <c r="B142" s="40">
        <v>335000</v>
      </c>
      <c r="C142" s="41">
        <v>338000</v>
      </c>
      <c r="D142" s="41">
        <v>11360</v>
      </c>
      <c r="E142" s="41">
        <v>8210</v>
      </c>
      <c r="F142" s="41">
        <v>6600</v>
      </c>
      <c r="G142" s="41">
        <v>4980</v>
      </c>
      <c r="H142" s="41">
        <v>3360</v>
      </c>
      <c r="I142" s="41">
        <v>1750</v>
      </c>
      <c r="J142" s="41">
        <v>130</v>
      </c>
      <c r="K142" s="41">
        <v>0</v>
      </c>
      <c r="L142" s="42">
        <v>64900</v>
      </c>
    </row>
    <row r="143" spans="1:12" x14ac:dyDescent="0.15">
      <c r="A143" s="33">
        <v>112</v>
      </c>
      <c r="B143" s="40">
        <v>338000</v>
      </c>
      <c r="C143" s="41">
        <v>341000</v>
      </c>
      <c r="D143" s="41">
        <v>11610</v>
      </c>
      <c r="E143" s="41">
        <v>8370</v>
      </c>
      <c r="F143" s="41">
        <v>6720</v>
      </c>
      <c r="G143" s="41">
        <v>5110</v>
      </c>
      <c r="H143" s="41">
        <v>3480</v>
      </c>
      <c r="I143" s="41">
        <v>1870</v>
      </c>
      <c r="J143" s="41">
        <v>260</v>
      </c>
      <c r="K143" s="41">
        <v>0</v>
      </c>
      <c r="L143" s="42">
        <v>66000</v>
      </c>
    </row>
    <row r="144" spans="1:12" x14ac:dyDescent="0.15">
      <c r="A144" s="33">
        <v>113</v>
      </c>
      <c r="B144" s="40">
        <v>341000</v>
      </c>
      <c r="C144" s="41">
        <v>344000</v>
      </c>
      <c r="D144" s="41">
        <v>11850</v>
      </c>
      <c r="E144" s="41">
        <v>8620</v>
      </c>
      <c r="F144" s="41">
        <v>6840</v>
      </c>
      <c r="G144" s="41">
        <v>5230</v>
      </c>
      <c r="H144" s="41">
        <v>3600</v>
      </c>
      <c r="I144" s="41">
        <v>1990</v>
      </c>
      <c r="J144" s="41">
        <v>380</v>
      </c>
      <c r="K144" s="41">
        <v>0</v>
      </c>
      <c r="L144" s="42">
        <v>67000</v>
      </c>
    </row>
    <row r="145" spans="1:12" x14ac:dyDescent="0.15">
      <c r="A145" s="33">
        <v>114</v>
      </c>
      <c r="B145" s="40">
        <v>344000</v>
      </c>
      <c r="C145" s="41">
        <v>347000</v>
      </c>
      <c r="D145" s="41">
        <v>12100</v>
      </c>
      <c r="E145" s="41">
        <v>8860</v>
      </c>
      <c r="F145" s="41">
        <v>6960</v>
      </c>
      <c r="G145" s="41">
        <v>5350</v>
      </c>
      <c r="H145" s="41">
        <v>3730</v>
      </c>
      <c r="I145" s="41">
        <v>2110</v>
      </c>
      <c r="J145" s="41">
        <v>500</v>
      </c>
      <c r="K145" s="41">
        <v>0</v>
      </c>
      <c r="L145" s="42">
        <v>68000</v>
      </c>
    </row>
    <row r="146" spans="1:12" x14ac:dyDescent="0.15">
      <c r="A146" s="33">
        <v>115</v>
      </c>
      <c r="B146" s="40">
        <v>347000</v>
      </c>
      <c r="C146" s="41">
        <v>350000</v>
      </c>
      <c r="D146" s="41">
        <v>12340</v>
      </c>
      <c r="E146" s="41">
        <v>9110</v>
      </c>
      <c r="F146" s="41">
        <v>7090</v>
      </c>
      <c r="G146" s="41">
        <v>5470</v>
      </c>
      <c r="H146" s="41">
        <v>3850</v>
      </c>
      <c r="I146" s="41">
        <v>2240</v>
      </c>
      <c r="J146" s="41">
        <v>620</v>
      </c>
      <c r="K146" s="41">
        <v>0</v>
      </c>
      <c r="L146" s="42">
        <v>69000</v>
      </c>
    </row>
    <row r="147" spans="1:12" x14ac:dyDescent="0.15">
      <c r="A147" s="33"/>
      <c r="B147" s="40"/>
      <c r="C147" s="41"/>
      <c r="D147" s="41"/>
      <c r="E147" s="41"/>
      <c r="F147" s="41"/>
      <c r="G147" s="41"/>
      <c r="H147" s="41"/>
      <c r="I147" s="41"/>
      <c r="J147" s="41"/>
      <c r="K147" s="41"/>
      <c r="L147" s="42"/>
    </row>
    <row r="148" spans="1:12" x14ac:dyDescent="0.15">
      <c r="A148" s="33">
        <v>116</v>
      </c>
      <c r="B148" s="40">
        <v>350000</v>
      </c>
      <c r="C148" s="41">
        <v>353000</v>
      </c>
      <c r="D148" s="41">
        <v>12590</v>
      </c>
      <c r="E148" s="41">
        <v>9350</v>
      </c>
      <c r="F148" s="41">
        <v>7210</v>
      </c>
      <c r="G148" s="41">
        <v>5600</v>
      </c>
      <c r="H148" s="41">
        <v>3970</v>
      </c>
      <c r="I148" s="41">
        <v>2360</v>
      </c>
      <c r="J148" s="41">
        <v>750</v>
      </c>
      <c r="K148" s="41">
        <v>0</v>
      </c>
      <c r="L148" s="42">
        <v>70000</v>
      </c>
    </row>
    <row r="149" spans="1:12" x14ac:dyDescent="0.15">
      <c r="A149" s="33">
        <v>117</v>
      </c>
      <c r="B149" s="40">
        <v>353000</v>
      </c>
      <c r="C149" s="41">
        <v>356000</v>
      </c>
      <c r="D149" s="41">
        <v>12830</v>
      </c>
      <c r="E149" s="41">
        <v>9600</v>
      </c>
      <c r="F149" s="41">
        <v>7330</v>
      </c>
      <c r="G149" s="41">
        <v>5720</v>
      </c>
      <c r="H149" s="41">
        <v>4090</v>
      </c>
      <c r="I149" s="41">
        <v>2480</v>
      </c>
      <c r="J149" s="41">
        <v>870</v>
      </c>
      <c r="K149" s="41">
        <v>0</v>
      </c>
      <c r="L149" s="42">
        <v>71100</v>
      </c>
    </row>
    <row r="150" spans="1:12" x14ac:dyDescent="0.15">
      <c r="A150" s="33">
        <v>118</v>
      </c>
      <c r="B150" s="40">
        <v>356000</v>
      </c>
      <c r="C150" s="41">
        <v>359000</v>
      </c>
      <c r="D150" s="41">
        <v>13080</v>
      </c>
      <c r="E150" s="41">
        <v>9840</v>
      </c>
      <c r="F150" s="41">
        <v>7450</v>
      </c>
      <c r="G150" s="41">
        <v>5840</v>
      </c>
      <c r="H150" s="41">
        <v>4220</v>
      </c>
      <c r="I150" s="41">
        <v>2600</v>
      </c>
      <c r="J150" s="41">
        <v>990</v>
      </c>
      <c r="K150" s="41">
        <v>0</v>
      </c>
      <c r="L150" s="42">
        <v>72100</v>
      </c>
    </row>
    <row r="151" spans="1:12" x14ac:dyDescent="0.15">
      <c r="A151" s="33">
        <v>119</v>
      </c>
      <c r="B151" s="40">
        <v>359000</v>
      </c>
      <c r="C151" s="41">
        <v>362000</v>
      </c>
      <c r="D151" s="41">
        <v>13320</v>
      </c>
      <c r="E151" s="41">
        <v>10090</v>
      </c>
      <c r="F151" s="41">
        <v>7580</v>
      </c>
      <c r="G151" s="41">
        <v>5960</v>
      </c>
      <c r="H151" s="41">
        <v>4340</v>
      </c>
      <c r="I151" s="41">
        <v>2730</v>
      </c>
      <c r="J151" s="41">
        <v>1110</v>
      </c>
      <c r="K151" s="41">
        <v>0</v>
      </c>
      <c r="L151" s="42">
        <v>73100</v>
      </c>
    </row>
    <row r="152" spans="1:12" x14ac:dyDescent="0.15">
      <c r="A152" s="33">
        <v>120</v>
      </c>
      <c r="B152" s="40">
        <v>362000</v>
      </c>
      <c r="C152" s="41">
        <v>365000</v>
      </c>
      <c r="D152" s="41">
        <v>13570</v>
      </c>
      <c r="E152" s="41">
        <v>10330</v>
      </c>
      <c r="F152" s="41">
        <v>7700</v>
      </c>
      <c r="G152" s="41">
        <v>6090</v>
      </c>
      <c r="H152" s="41">
        <v>4460</v>
      </c>
      <c r="I152" s="41">
        <v>2850</v>
      </c>
      <c r="J152" s="41">
        <v>1240</v>
      </c>
      <c r="K152" s="41">
        <v>0</v>
      </c>
      <c r="L152" s="42">
        <v>74200</v>
      </c>
    </row>
    <row r="153" spans="1:12" x14ac:dyDescent="0.15">
      <c r="A153" s="33"/>
      <c r="B153" s="40"/>
      <c r="C153" s="41"/>
      <c r="D153" s="41"/>
      <c r="E153" s="41"/>
      <c r="F153" s="41"/>
      <c r="G153" s="41"/>
      <c r="H153" s="41"/>
      <c r="I153" s="41"/>
      <c r="J153" s="41"/>
      <c r="K153" s="41"/>
      <c r="L153" s="42"/>
    </row>
    <row r="154" spans="1:12" x14ac:dyDescent="0.15">
      <c r="A154" s="33">
        <v>121</v>
      </c>
      <c r="B154" s="40">
        <v>365000</v>
      </c>
      <c r="C154" s="41">
        <v>368000</v>
      </c>
      <c r="D154" s="41">
        <v>13810</v>
      </c>
      <c r="E154" s="41">
        <v>10580</v>
      </c>
      <c r="F154" s="41">
        <v>7820</v>
      </c>
      <c r="G154" s="41">
        <v>6210</v>
      </c>
      <c r="H154" s="41">
        <v>4580</v>
      </c>
      <c r="I154" s="41">
        <v>2970</v>
      </c>
      <c r="J154" s="41">
        <v>1360</v>
      </c>
      <c r="K154" s="41">
        <v>0</v>
      </c>
      <c r="L154" s="42">
        <v>75200</v>
      </c>
    </row>
    <row r="155" spans="1:12" x14ac:dyDescent="0.15">
      <c r="A155" s="33">
        <v>122</v>
      </c>
      <c r="B155" s="40">
        <v>368000</v>
      </c>
      <c r="C155" s="41">
        <v>371000</v>
      </c>
      <c r="D155" s="41">
        <v>14060</v>
      </c>
      <c r="E155" s="41">
        <v>10820</v>
      </c>
      <c r="F155" s="41">
        <v>7940</v>
      </c>
      <c r="G155" s="41">
        <v>6330</v>
      </c>
      <c r="H155" s="41">
        <v>4710</v>
      </c>
      <c r="I155" s="41">
        <v>3090</v>
      </c>
      <c r="J155" s="41">
        <v>1480</v>
      </c>
      <c r="K155" s="41">
        <v>0</v>
      </c>
      <c r="L155" s="42">
        <v>76200</v>
      </c>
    </row>
    <row r="156" spans="1:12" x14ac:dyDescent="0.15">
      <c r="A156" s="33">
        <v>123</v>
      </c>
      <c r="B156" s="40">
        <v>371000</v>
      </c>
      <c r="C156" s="41">
        <v>374000</v>
      </c>
      <c r="D156" s="41">
        <v>14300</v>
      </c>
      <c r="E156" s="41">
        <v>11070</v>
      </c>
      <c r="F156" s="41">
        <v>8070</v>
      </c>
      <c r="G156" s="41">
        <v>6450</v>
      </c>
      <c r="H156" s="41">
        <v>4830</v>
      </c>
      <c r="I156" s="41">
        <v>3220</v>
      </c>
      <c r="J156" s="41">
        <v>1600</v>
      </c>
      <c r="K156" s="41">
        <v>0</v>
      </c>
      <c r="L156" s="42">
        <v>77100</v>
      </c>
    </row>
    <row r="157" spans="1:12" x14ac:dyDescent="0.15">
      <c r="A157" s="33">
        <v>124</v>
      </c>
      <c r="B157" s="40">
        <v>374000</v>
      </c>
      <c r="C157" s="41">
        <v>377000</v>
      </c>
      <c r="D157" s="41">
        <v>14550</v>
      </c>
      <c r="E157" s="41">
        <v>11310</v>
      </c>
      <c r="F157" s="41">
        <v>8190</v>
      </c>
      <c r="G157" s="41">
        <v>6580</v>
      </c>
      <c r="H157" s="41">
        <v>4950</v>
      </c>
      <c r="I157" s="41">
        <v>3340</v>
      </c>
      <c r="J157" s="41">
        <v>1730</v>
      </c>
      <c r="K157" s="41">
        <v>100</v>
      </c>
      <c r="L157" s="42">
        <v>78100</v>
      </c>
    </row>
    <row r="158" spans="1:12" x14ac:dyDescent="0.15">
      <c r="A158" s="33">
        <v>125</v>
      </c>
      <c r="B158" s="40">
        <v>377000</v>
      </c>
      <c r="C158" s="41">
        <v>380000</v>
      </c>
      <c r="D158" s="41">
        <v>14790</v>
      </c>
      <c r="E158" s="41">
        <v>11560</v>
      </c>
      <c r="F158" s="41">
        <v>8320</v>
      </c>
      <c r="G158" s="41">
        <v>6700</v>
      </c>
      <c r="H158" s="41">
        <v>5070</v>
      </c>
      <c r="I158" s="41">
        <v>3460</v>
      </c>
      <c r="J158" s="41">
        <v>1850</v>
      </c>
      <c r="K158" s="41">
        <v>220</v>
      </c>
      <c r="L158" s="42">
        <v>79000</v>
      </c>
    </row>
    <row r="159" spans="1:12" x14ac:dyDescent="0.15">
      <c r="A159" s="33"/>
      <c r="B159" s="40"/>
      <c r="C159" s="41"/>
      <c r="D159" s="41"/>
      <c r="E159" s="41"/>
      <c r="F159" s="41"/>
      <c r="G159" s="41"/>
      <c r="H159" s="41"/>
      <c r="I159" s="41"/>
      <c r="J159" s="41"/>
      <c r="K159" s="41"/>
      <c r="L159" s="42"/>
    </row>
    <row r="160" spans="1:12" x14ac:dyDescent="0.15">
      <c r="A160" s="33">
        <v>126</v>
      </c>
      <c r="B160" s="40">
        <v>380000</v>
      </c>
      <c r="C160" s="41">
        <v>383000</v>
      </c>
      <c r="D160" s="41">
        <v>15040</v>
      </c>
      <c r="E160" s="41">
        <v>11800</v>
      </c>
      <c r="F160" s="41">
        <v>8570</v>
      </c>
      <c r="G160" s="41">
        <v>6820</v>
      </c>
      <c r="H160" s="41">
        <v>5200</v>
      </c>
      <c r="I160" s="41">
        <v>3580</v>
      </c>
      <c r="J160" s="41">
        <v>1970</v>
      </c>
      <c r="K160" s="41">
        <v>350</v>
      </c>
      <c r="L160" s="42">
        <v>79900</v>
      </c>
    </row>
    <row r="161" spans="1:12" x14ac:dyDescent="0.15">
      <c r="A161" s="33">
        <v>127</v>
      </c>
      <c r="B161" s="40">
        <v>383000</v>
      </c>
      <c r="C161" s="41">
        <v>386000</v>
      </c>
      <c r="D161" s="41">
        <v>15280</v>
      </c>
      <c r="E161" s="41">
        <v>12050</v>
      </c>
      <c r="F161" s="41">
        <v>8810</v>
      </c>
      <c r="G161" s="41">
        <v>6940</v>
      </c>
      <c r="H161" s="41">
        <v>5320</v>
      </c>
      <c r="I161" s="41">
        <v>3710</v>
      </c>
      <c r="J161" s="41">
        <v>2090</v>
      </c>
      <c r="K161" s="41">
        <v>470</v>
      </c>
      <c r="L161" s="42">
        <v>81400</v>
      </c>
    </row>
    <row r="162" spans="1:12" x14ac:dyDescent="0.15">
      <c r="A162" s="33">
        <v>128</v>
      </c>
      <c r="B162" s="40">
        <v>386000</v>
      </c>
      <c r="C162" s="41">
        <v>389000</v>
      </c>
      <c r="D162" s="41">
        <v>15530</v>
      </c>
      <c r="E162" s="41">
        <v>12290</v>
      </c>
      <c r="F162" s="41">
        <v>9060</v>
      </c>
      <c r="G162" s="41">
        <v>7070</v>
      </c>
      <c r="H162" s="41">
        <v>5440</v>
      </c>
      <c r="I162" s="41">
        <v>3830</v>
      </c>
      <c r="J162" s="41">
        <v>2220</v>
      </c>
      <c r="K162" s="41">
        <v>590</v>
      </c>
      <c r="L162" s="42">
        <v>83100</v>
      </c>
    </row>
    <row r="163" spans="1:12" x14ac:dyDescent="0.15">
      <c r="A163" s="33">
        <v>129</v>
      </c>
      <c r="B163" s="40">
        <v>389000</v>
      </c>
      <c r="C163" s="41">
        <v>392000</v>
      </c>
      <c r="D163" s="41">
        <v>15770</v>
      </c>
      <c r="E163" s="41">
        <v>12540</v>
      </c>
      <c r="F163" s="41">
        <v>9300</v>
      </c>
      <c r="G163" s="41">
        <v>7190</v>
      </c>
      <c r="H163" s="41">
        <v>5560</v>
      </c>
      <c r="I163" s="41">
        <v>3950</v>
      </c>
      <c r="J163" s="41">
        <v>2340</v>
      </c>
      <c r="K163" s="41">
        <v>710</v>
      </c>
      <c r="L163" s="42">
        <v>84700</v>
      </c>
    </row>
    <row r="164" spans="1:12" x14ac:dyDescent="0.15">
      <c r="A164" s="33">
        <v>130</v>
      </c>
      <c r="B164" s="40">
        <v>392000</v>
      </c>
      <c r="C164" s="41">
        <v>395000</v>
      </c>
      <c r="D164" s="41">
        <v>16020</v>
      </c>
      <c r="E164" s="41">
        <v>12780</v>
      </c>
      <c r="F164" s="41">
        <v>9550</v>
      </c>
      <c r="G164" s="41">
        <v>7310</v>
      </c>
      <c r="H164" s="41">
        <v>5690</v>
      </c>
      <c r="I164" s="41">
        <v>4070</v>
      </c>
      <c r="J164" s="41">
        <v>2460</v>
      </c>
      <c r="K164" s="41">
        <v>840</v>
      </c>
      <c r="L164" s="42">
        <v>86500</v>
      </c>
    </row>
    <row r="165" spans="1:12" x14ac:dyDescent="0.15">
      <c r="A165" s="33"/>
      <c r="B165" s="40"/>
      <c r="C165" s="41"/>
      <c r="D165" s="41"/>
      <c r="E165" s="41"/>
      <c r="F165" s="41"/>
      <c r="G165" s="41"/>
      <c r="H165" s="41"/>
      <c r="I165" s="41"/>
      <c r="J165" s="41"/>
      <c r="K165" s="41"/>
      <c r="L165" s="42"/>
    </row>
    <row r="166" spans="1:12" x14ac:dyDescent="0.15">
      <c r="A166" s="33">
        <v>131</v>
      </c>
      <c r="B166" s="40">
        <v>395000</v>
      </c>
      <c r="C166" s="41">
        <v>398000</v>
      </c>
      <c r="D166" s="41">
        <v>16260</v>
      </c>
      <c r="E166" s="41">
        <v>13030</v>
      </c>
      <c r="F166" s="41">
        <v>9790</v>
      </c>
      <c r="G166" s="41">
        <v>7430</v>
      </c>
      <c r="H166" s="41">
        <v>5810</v>
      </c>
      <c r="I166" s="41">
        <v>4200</v>
      </c>
      <c r="J166" s="41">
        <v>2580</v>
      </c>
      <c r="K166" s="41">
        <v>960</v>
      </c>
      <c r="L166" s="42">
        <v>88200</v>
      </c>
    </row>
    <row r="167" spans="1:12" x14ac:dyDescent="0.15">
      <c r="A167" s="33">
        <v>132</v>
      </c>
      <c r="B167" s="40">
        <v>398000</v>
      </c>
      <c r="C167" s="41">
        <v>401000</v>
      </c>
      <c r="D167" s="41">
        <v>16510</v>
      </c>
      <c r="E167" s="41">
        <v>13270</v>
      </c>
      <c r="F167" s="41">
        <v>10040</v>
      </c>
      <c r="G167" s="41">
        <v>7560</v>
      </c>
      <c r="H167" s="41">
        <v>5930</v>
      </c>
      <c r="I167" s="41">
        <v>4320</v>
      </c>
      <c r="J167" s="41">
        <v>2710</v>
      </c>
      <c r="K167" s="41">
        <v>1080</v>
      </c>
      <c r="L167" s="42">
        <v>89800</v>
      </c>
    </row>
    <row r="168" spans="1:12" x14ac:dyDescent="0.15">
      <c r="A168" s="33">
        <v>133</v>
      </c>
      <c r="B168" s="40">
        <v>401000</v>
      </c>
      <c r="C168" s="41">
        <v>404000</v>
      </c>
      <c r="D168" s="41">
        <v>16750</v>
      </c>
      <c r="E168" s="41">
        <v>13520</v>
      </c>
      <c r="F168" s="41">
        <v>10280</v>
      </c>
      <c r="G168" s="41">
        <v>7680</v>
      </c>
      <c r="H168" s="41">
        <v>6050</v>
      </c>
      <c r="I168" s="41">
        <v>4440</v>
      </c>
      <c r="J168" s="41">
        <v>2830</v>
      </c>
      <c r="K168" s="41">
        <v>1200</v>
      </c>
      <c r="L168" s="42">
        <v>91600</v>
      </c>
    </row>
    <row r="169" spans="1:12" x14ac:dyDescent="0.15">
      <c r="A169" s="33">
        <v>134</v>
      </c>
      <c r="B169" s="40">
        <v>404000</v>
      </c>
      <c r="C169" s="41">
        <v>407000</v>
      </c>
      <c r="D169" s="41">
        <v>17000</v>
      </c>
      <c r="E169" s="41">
        <v>13760</v>
      </c>
      <c r="F169" s="41">
        <v>10530</v>
      </c>
      <c r="G169" s="41">
        <v>7800</v>
      </c>
      <c r="H169" s="41">
        <v>6180</v>
      </c>
      <c r="I169" s="41">
        <v>4560</v>
      </c>
      <c r="J169" s="41">
        <v>2950</v>
      </c>
      <c r="K169" s="41">
        <v>1330</v>
      </c>
      <c r="L169" s="42">
        <v>93300</v>
      </c>
    </row>
    <row r="170" spans="1:12" x14ac:dyDescent="0.15">
      <c r="A170" s="33">
        <v>135</v>
      </c>
      <c r="B170" s="40">
        <v>407000</v>
      </c>
      <c r="C170" s="41">
        <v>410000</v>
      </c>
      <c r="D170" s="41">
        <v>17240</v>
      </c>
      <c r="E170" s="41">
        <v>14010</v>
      </c>
      <c r="F170" s="41">
        <v>10770</v>
      </c>
      <c r="G170" s="41">
        <v>7920</v>
      </c>
      <c r="H170" s="41">
        <v>6300</v>
      </c>
      <c r="I170" s="41">
        <v>4690</v>
      </c>
      <c r="J170" s="41">
        <v>3070</v>
      </c>
      <c r="K170" s="41">
        <v>1450</v>
      </c>
      <c r="L170" s="42">
        <v>95000</v>
      </c>
    </row>
    <row r="171" spans="1:12" x14ac:dyDescent="0.15">
      <c r="A171" s="33"/>
      <c r="B171" s="40"/>
      <c r="C171" s="41"/>
      <c r="D171" s="41"/>
      <c r="E171" s="41"/>
      <c r="F171" s="41"/>
      <c r="G171" s="41"/>
      <c r="H171" s="41"/>
      <c r="I171" s="41"/>
      <c r="J171" s="41"/>
      <c r="K171" s="41"/>
      <c r="L171" s="42"/>
    </row>
    <row r="172" spans="1:12" x14ac:dyDescent="0.15">
      <c r="A172" s="33">
        <v>136</v>
      </c>
      <c r="B172" s="40">
        <v>410000</v>
      </c>
      <c r="C172" s="41">
        <v>413000</v>
      </c>
      <c r="D172" s="41">
        <v>17490</v>
      </c>
      <c r="E172" s="41">
        <v>14250</v>
      </c>
      <c r="F172" s="41">
        <v>11020</v>
      </c>
      <c r="G172" s="41">
        <v>8050</v>
      </c>
      <c r="H172" s="41">
        <v>6420</v>
      </c>
      <c r="I172" s="41">
        <v>4810</v>
      </c>
      <c r="J172" s="41">
        <v>3200</v>
      </c>
      <c r="K172" s="41">
        <v>1570</v>
      </c>
      <c r="L172" s="42">
        <v>96700</v>
      </c>
    </row>
    <row r="173" spans="1:12" x14ac:dyDescent="0.15">
      <c r="A173" s="33">
        <v>137</v>
      </c>
      <c r="B173" s="40">
        <v>413000</v>
      </c>
      <c r="C173" s="41">
        <v>416000</v>
      </c>
      <c r="D173" s="41">
        <v>17730</v>
      </c>
      <c r="E173" s="41">
        <v>14500</v>
      </c>
      <c r="F173" s="41">
        <v>11260</v>
      </c>
      <c r="G173" s="41">
        <v>8170</v>
      </c>
      <c r="H173" s="41">
        <v>6540</v>
      </c>
      <c r="I173" s="41">
        <v>4930</v>
      </c>
      <c r="J173" s="41">
        <v>3320</v>
      </c>
      <c r="K173" s="41">
        <v>1690</v>
      </c>
      <c r="L173" s="42">
        <v>98300</v>
      </c>
    </row>
    <row r="174" spans="1:12" x14ac:dyDescent="0.15">
      <c r="A174" s="33">
        <v>138</v>
      </c>
      <c r="B174" s="40">
        <v>416000</v>
      </c>
      <c r="C174" s="41">
        <v>419000</v>
      </c>
      <c r="D174" s="41">
        <v>17980</v>
      </c>
      <c r="E174" s="41">
        <v>14740</v>
      </c>
      <c r="F174" s="41">
        <v>11510</v>
      </c>
      <c r="G174" s="41">
        <v>8290</v>
      </c>
      <c r="H174" s="41">
        <v>6670</v>
      </c>
      <c r="I174" s="41">
        <v>5050</v>
      </c>
      <c r="J174" s="41">
        <v>3440</v>
      </c>
      <c r="K174" s="41">
        <v>1820</v>
      </c>
      <c r="L174" s="42">
        <v>100100</v>
      </c>
    </row>
    <row r="175" spans="1:12" x14ac:dyDescent="0.15">
      <c r="A175" s="33">
        <v>139</v>
      </c>
      <c r="B175" s="40">
        <v>419000</v>
      </c>
      <c r="C175" s="41">
        <v>422000</v>
      </c>
      <c r="D175" s="41">
        <v>18220</v>
      </c>
      <c r="E175" s="41">
        <v>14990</v>
      </c>
      <c r="F175" s="41">
        <v>11750</v>
      </c>
      <c r="G175" s="41">
        <v>8530</v>
      </c>
      <c r="H175" s="41">
        <v>6790</v>
      </c>
      <c r="I175" s="41">
        <v>5180</v>
      </c>
      <c r="J175" s="41">
        <v>3560</v>
      </c>
      <c r="K175" s="41">
        <v>1940</v>
      </c>
      <c r="L175" s="42">
        <v>101800</v>
      </c>
    </row>
    <row r="176" spans="1:12" x14ac:dyDescent="0.15">
      <c r="A176" s="33">
        <v>140</v>
      </c>
      <c r="B176" s="40">
        <v>422000</v>
      </c>
      <c r="C176" s="41">
        <v>425000</v>
      </c>
      <c r="D176" s="41">
        <v>18470</v>
      </c>
      <c r="E176" s="41">
        <v>15230</v>
      </c>
      <c r="F176" s="41">
        <v>12000</v>
      </c>
      <c r="G176" s="41">
        <v>8770</v>
      </c>
      <c r="H176" s="41">
        <v>6910</v>
      </c>
      <c r="I176" s="41">
        <v>5300</v>
      </c>
      <c r="J176" s="41">
        <v>3690</v>
      </c>
      <c r="K176" s="41">
        <v>2060</v>
      </c>
      <c r="L176" s="42">
        <v>103400</v>
      </c>
    </row>
    <row r="177" spans="1:12" x14ac:dyDescent="0.15">
      <c r="A177" s="33"/>
      <c r="B177" s="40"/>
      <c r="C177" s="41"/>
      <c r="D177" s="41"/>
      <c r="E177" s="41"/>
      <c r="F177" s="41"/>
      <c r="G177" s="41"/>
      <c r="H177" s="41"/>
      <c r="I177" s="41"/>
      <c r="J177" s="41"/>
      <c r="K177" s="41"/>
      <c r="L177" s="42"/>
    </row>
    <row r="178" spans="1:12" x14ac:dyDescent="0.15">
      <c r="A178" s="33">
        <v>141</v>
      </c>
      <c r="B178" s="40">
        <v>425000</v>
      </c>
      <c r="C178" s="41">
        <v>428000</v>
      </c>
      <c r="D178" s="41">
        <v>18710</v>
      </c>
      <c r="E178" s="41">
        <v>15480</v>
      </c>
      <c r="F178" s="41">
        <v>12240</v>
      </c>
      <c r="G178" s="41">
        <v>9020</v>
      </c>
      <c r="H178" s="41">
        <v>7030</v>
      </c>
      <c r="I178" s="41">
        <v>5420</v>
      </c>
      <c r="J178" s="41">
        <v>3810</v>
      </c>
      <c r="K178" s="41">
        <v>2180</v>
      </c>
      <c r="L178" s="42">
        <v>105200</v>
      </c>
    </row>
    <row r="179" spans="1:12" x14ac:dyDescent="0.15">
      <c r="A179" s="33">
        <v>142</v>
      </c>
      <c r="B179" s="40">
        <v>428000</v>
      </c>
      <c r="C179" s="41">
        <v>431000</v>
      </c>
      <c r="D179" s="41">
        <v>18960</v>
      </c>
      <c r="E179" s="41">
        <v>15720</v>
      </c>
      <c r="F179" s="41">
        <v>12490</v>
      </c>
      <c r="G179" s="41">
        <v>9260</v>
      </c>
      <c r="H179" s="41">
        <v>7160</v>
      </c>
      <c r="I179" s="41">
        <v>5540</v>
      </c>
      <c r="J179" s="41">
        <v>3930</v>
      </c>
      <c r="K179" s="41">
        <v>2310</v>
      </c>
      <c r="L179" s="42">
        <v>106900</v>
      </c>
    </row>
    <row r="180" spans="1:12" x14ac:dyDescent="0.15">
      <c r="A180" s="33">
        <v>143</v>
      </c>
      <c r="B180" s="40">
        <v>431000</v>
      </c>
      <c r="C180" s="41">
        <v>434000</v>
      </c>
      <c r="D180" s="41">
        <v>19210</v>
      </c>
      <c r="E180" s="41">
        <v>15970</v>
      </c>
      <c r="F180" s="41">
        <v>12730</v>
      </c>
      <c r="G180" s="41">
        <v>9510</v>
      </c>
      <c r="H180" s="41">
        <v>7280</v>
      </c>
      <c r="I180" s="41">
        <v>5670</v>
      </c>
      <c r="J180" s="41">
        <v>4050</v>
      </c>
      <c r="K180" s="41">
        <v>2430</v>
      </c>
      <c r="L180" s="42">
        <v>108500</v>
      </c>
    </row>
    <row r="181" spans="1:12" x14ac:dyDescent="0.15">
      <c r="A181" s="33">
        <v>144</v>
      </c>
      <c r="B181" s="40">
        <v>434000</v>
      </c>
      <c r="C181" s="41">
        <v>437000</v>
      </c>
      <c r="D181" s="41">
        <v>19450</v>
      </c>
      <c r="E181" s="41">
        <v>16210</v>
      </c>
      <c r="F181" s="41">
        <v>12980</v>
      </c>
      <c r="G181" s="41">
        <v>9750</v>
      </c>
      <c r="H181" s="41">
        <v>7400</v>
      </c>
      <c r="I181" s="41">
        <v>5790</v>
      </c>
      <c r="J181" s="41">
        <v>4180</v>
      </c>
      <c r="K181" s="41">
        <v>2550</v>
      </c>
      <c r="L181" s="42">
        <v>110300</v>
      </c>
    </row>
    <row r="182" spans="1:12" x14ac:dyDescent="0.15">
      <c r="A182" s="33">
        <v>145</v>
      </c>
      <c r="B182" s="40">
        <v>437000</v>
      </c>
      <c r="C182" s="41">
        <v>440000</v>
      </c>
      <c r="D182" s="41">
        <v>19700</v>
      </c>
      <c r="E182" s="41">
        <v>16460</v>
      </c>
      <c r="F182" s="41">
        <v>13220</v>
      </c>
      <c r="G182" s="41">
        <v>10000</v>
      </c>
      <c r="H182" s="41">
        <v>7520</v>
      </c>
      <c r="I182" s="41">
        <v>5910</v>
      </c>
      <c r="J182" s="41">
        <v>4300</v>
      </c>
      <c r="K182" s="41">
        <v>2680</v>
      </c>
      <c r="L182" s="42">
        <v>112000</v>
      </c>
    </row>
    <row r="183" spans="1:12" ht="14.25" thickBot="1" x14ac:dyDescent="0.2">
      <c r="A183" s="33"/>
      <c r="B183" s="43"/>
      <c r="C183" s="44"/>
      <c r="D183" s="44"/>
      <c r="E183" s="44"/>
      <c r="F183" s="44"/>
      <c r="G183" s="44"/>
      <c r="H183" s="44"/>
      <c r="I183" s="44"/>
      <c r="J183" s="44"/>
      <c r="K183" s="44"/>
      <c r="L183" s="45"/>
    </row>
    <row r="184" spans="1:12" x14ac:dyDescent="0.15">
      <c r="A184" s="33">
        <v>146</v>
      </c>
      <c r="B184" s="40">
        <v>440000</v>
      </c>
      <c r="C184" s="41">
        <v>443000</v>
      </c>
      <c r="D184" s="41">
        <v>20090</v>
      </c>
      <c r="E184" s="41">
        <v>16700</v>
      </c>
      <c r="F184" s="41">
        <v>13470</v>
      </c>
      <c r="G184" s="41">
        <v>10240</v>
      </c>
      <c r="H184" s="41">
        <v>7650</v>
      </c>
      <c r="I184" s="41">
        <v>6030</v>
      </c>
      <c r="J184" s="41">
        <v>4420</v>
      </c>
      <c r="K184" s="41">
        <v>2800</v>
      </c>
      <c r="L184" s="42">
        <v>113600</v>
      </c>
    </row>
    <row r="185" spans="1:12" x14ac:dyDescent="0.15">
      <c r="A185" s="33">
        <v>147</v>
      </c>
      <c r="B185" s="40">
        <v>443000</v>
      </c>
      <c r="C185" s="41">
        <v>446000</v>
      </c>
      <c r="D185" s="41">
        <v>20580</v>
      </c>
      <c r="E185" s="41">
        <v>16950</v>
      </c>
      <c r="F185" s="41">
        <v>13710</v>
      </c>
      <c r="G185" s="41">
        <v>10490</v>
      </c>
      <c r="H185" s="41">
        <v>7770</v>
      </c>
      <c r="I185" s="41">
        <v>6160</v>
      </c>
      <c r="J185" s="41">
        <v>4540</v>
      </c>
      <c r="K185" s="41">
        <v>2920</v>
      </c>
      <c r="L185" s="42">
        <v>115400</v>
      </c>
    </row>
    <row r="186" spans="1:12" x14ac:dyDescent="0.15">
      <c r="A186" s="33">
        <v>148</v>
      </c>
      <c r="B186" s="40">
        <v>446000</v>
      </c>
      <c r="C186" s="41">
        <v>449000</v>
      </c>
      <c r="D186" s="41">
        <v>21070</v>
      </c>
      <c r="E186" s="41">
        <v>17190</v>
      </c>
      <c r="F186" s="41">
        <v>13960</v>
      </c>
      <c r="G186" s="41">
        <v>10730</v>
      </c>
      <c r="H186" s="41">
        <v>7890</v>
      </c>
      <c r="I186" s="41">
        <v>6280</v>
      </c>
      <c r="J186" s="41">
        <v>4670</v>
      </c>
      <c r="K186" s="41">
        <v>3040</v>
      </c>
      <c r="L186" s="42">
        <v>117100</v>
      </c>
    </row>
    <row r="187" spans="1:12" x14ac:dyDescent="0.15">
      <c r="A187" s="33">
        <v>149</v>
      </c>
      <c r="B187" s="40">
        <v>449000</v>
      </c>
      <c r="C187" s="41">
        <v>452000</v>
      </c>
      <c r="D187" s="41">
        <v>21560</v>
      </c>
      <c r="E187" s="41">
        <v>17440</v>
      </c>
      <c r="F187" s="41">
        <v>14200</v>
      </c>
      <c r="G187" s="41">
        <v>10980</v>
      </c>
      <c r="H187" s="41">
        <v>8010</v>
      </c>
      <c r="I187" s="41">
        <v>6400</v>
      </c>
      <c r="J187" s="41">
        <v>4790</v>
      </c>
      <c r="K187" s="41">
        <v>3170</v>
      </c>
      <c r="L187" s="42">
        <v>118700</v>
      </c>
    </row>
    <row r="188" spans="1:12" x14ac:dyDescent="0.15">
      <c r="A188" s="33">
        <v>150</v>
      </c>
      <c r="B188" s="40">
        <v>452000</v>
      </c>
      <c r="C188" s="41">
        <v>455000</v>
      </c>
      <c r="D188" s="41">
        <v>22050</v>
      </c>
      <c r="E188" s="41">
        <v>17680</v>
      </c>
      <c r="F188" s="41">
        <v>14450</v>
      </c>
      <c r="G188" s="41">
        <v>11220</v>
      </c>
      <c r="H188" s="41">
        <v>8140</v>
      </c>
      <c r="I188" s="41">
        <v>6520</v>
      </c>
      <c r="J188" s="41">
        <v>4910</v>
      </c>
      <c r="K188" s="41">
        <v>3290</v>
      </c>
      <c r="L188" s="42">
        <v>120500</v>
      </c>
    </row>
    <row r="189" spans="1:12" x14ac:dyDescent="0.15">
      <c r="A189" s="33"/>
      <c r="B189" s="40"/>
      <c r="C189" s="41"/>
      <c r="D189" s="41"/>
      <c r="E189" s="41"/>
      <c r="F189" s="41"/>
      <c r="G189" s="41"/>
      <c r="H189" s="41"/>
      <c r="I189" s="41"/>
      <c r="J189" s="41"/>
      <c r="K189" s="41"/>
      <c r="L189" s="42"/>
    </row>
    <row r="190" spans="1:12" x14ac:dyDescent="0.15">
      <c r="A190" s="33">
        <v>151</v>
      </c>
      <c r="B190" s="40">
        <v>455000</v>
      </c>
      <c r="C190" s="41">
        <v>458000</v>
      </c>
      <c r="D190" s="41">
        <v>22540</v>
      </c>
      <c r="E190" s="41">
        <v>17930</v>
      </c>
      <c r="F190" s="41">
        <v>14690</v>
      </c>
      <c r="G190" s="41">
        <v>11470</v>
      </c>
      <c r="H190" s="41">
        <v>8260</v>
      </c>
      <c r="I190" s="41">
        <v>6650</v>
      </c>
      <c r="J190" s="41">
        <v>5030</v>
      </c>
      <c r="K190" s="41">
        <v>3410</v>
      </c>
      <c r="L190" s="42">
        <v>122200</v>
      </c>
    </row>
    <row r="191" spans="1:12" x14ac:dyDescent="0.15">
      <c r="A191" s="33">
        <v>152</v>
      </c>
      <c r="B191" s="40">
        <v>458000</v>
      </c>
      <c r="C191" s="41">
        <v>461000</v>
      </c>
      <c r="D191" s="41">
        <v>23030</v>
      </c>
      <c r="E191" s="41">
        <v>18170</v>
      </c>
      <c r="F191" s="41">
        <v>14940</v>
      </c>
      <c r="G191" s="41">
        <v>11710</v>
      </c>
      <c r="H191" s="41">
        <v>8470</v>
      </c>
      <c r="I191" s="41">
        <v>6770</v>
      </c>
      <c r="J191" s="41">
        <v>5160</v>
      </c>
      <c r="K191" s="41">
        <v>3530</v>
      </c>
      <c r="L191" s="42">
        <v>123800</v>
      </c>
    </row>
    <row r="192" spans="1:12" x14ac:dyDescent="0.15">
      <c r="A192" s="33">
        <v>153</v>
      </c>
      <c r="B192" s="40">
        <v>461000</v>
      </c>
      <c r="C192" s="41">
        <v>464000</v>
      </c>
      <c r="D192" s="41">
        <v>23520</v>
      </c>
      <c r="E192" s="41">
        <v>18420</v>
      </c>
      <c r="F192" s="41">
        <v>15180</v>
      </c>
      <c r="G192" s="41">
        <v>11960</v>
      </c>
      <c r="H192" s="41">
        <v>8720</v>
      </c>
      <c r="I192" s="41">
        <v>6890</v>
      </c>
      <c r="J192" s="41">
        <v>5280</v>
      </c>
      <c r="K192" s="41">
        <v>3660</v>
      </c>
      <c r="L192" s="42">
        <v>125600</v>
      </c>
    </row>
    <row r="193" spans="1:12" x14ac:dyDescent="0.15">
      <c r="A193" s="33">
        <v>154</v>
      </c>
      <c r="B193" s="40">
        <v>464000</v>
      </c>
      <c r="C193" s="41">
        <v>467000</v>
      </c>
      <c r="D193" s="41">
        <v>24010</v>
      </c>
      <c r="E193" s="41">
        <v>18660</v>
      </c>
      <c r="F193" s="41">
        <v>15430</v>
      </c>
      <c r="G193" s="41">
        <v>12200</v>
      </c>
      <c r="H193" s="41">
        <v>8960</v>
      </c>
      <c r="I193" s="41">
        <v>7010</v>
      </c>
      <c r="J193" s="41">
        <v>5400</v>
      </c>
      <c r="K193" s="41">
        <v>3780</v>
      </c>
      <c r="L193" s="42">
        <v>127300</v>
      </c>
    </row>
    <row r="194" spans="1:12" x14ac:dyDescent="0.15">
      <c r="A194" s="33">
        <v>155</v>
      </c>
      <c r="B194" s="40">
        <v>467000</v>
      </c>
      <c r="C194" s="41">
        <v>470000</v>
      </c>
      <c r="D194" s="41">
        <v>24500</v>
      </c>
      <c r="E194" s="41">
        <v>18910</v>
      </c>
      <c r="F194" s="41">
        <v>15670</v>
      </c>
      <c r="G194" s="41">
        <v>12450</v>
      </c>
      <c r="H194" s="41">
        <v>9210</v>
      </c>
      <c r="I194" s="41">
        <v>7140</v>
      </c>
      <c r="J194" s="41">
        <v>5520</v>
      </c>
      <c r="K194" s="41">
        <v>3900</v>
      </c>
      <c r="L194" s="42">
        <v>129000</v>
      </c>
    </row>
    <row r="195" spans="1:12" x14ac:dyDescent="0.15">
      <c r="A195" s="33"/>
      <c r="B195" s="40"/>
      <c r="C195" s="41"/>
      <c r="D195" s="41"/>
      <c r="E195" s="41"/>
      <c r="F195" s="41"/>
      <c r="G195" s="41"/>
      <c r="H195" s="41"/>
      <c r="I195" s="41"/>
      <c r="J195" s="41"/>
      <c r="K195" s="41"/>
      <c r="L195" s="42"/>
    </row>
    <row r="196" spans="1:12" x14ac:dyDescent="0.15">
      <c r="A196" s="33">
        <v>156</v>
      </c>
      <c r="B196" s="40">
        <v>470000</v>
      </c>
      <c r="C196" s="41">
        <v>473000</v>
      </c>
      <c r="D196" s="41">
        <v>24990</v>
      </c>
      <c r="E196" s="41">
        <v>19150</v>
      </c>
      <c r="F196" s="41">
        <v>15920</v>
      </c>
      <c r="G196" s="41">
        <v>12690</v>
      </c>
      <c r="H196" s="41">
        <v>9450</v>
      </c>
      <c r="I196" s="41">
        <v>7260</v>
      </c>
      <c r="J196" s="41">
        <v>5650</v>
      </c>
      <c r="K196" s="41">
        <v>4020</v>
      </c>
      <c r="L196" s="42">
        <v>130700</v>
      </c>
    </row>
    <row r="197" spans="1:12" x14ac:dyDescent="0.15">
      <c r="A197" s="33">
        <v>157</v>
      </c>
      <c r="B197" s="40">
        <v>473000</v>
      </c>
      <c r="C197" s="41">
        <v>476000</v>
      </c>
      <c r="D197" s="41">
        <v>25480</v>
      </c>
      <c r="E197" s="41">
        <v>19400</v>
      </c>
      <c r="F197" s="41">
        <v>16160</v>
      </c>
      <c r="G197" s="41">
        <v>12940</v>
      </c>
      <c r="H197" s="41">
        <v>9700</v>
      </c>
      <c r="I197" s="41">
        <v>7380</v>
      </c>
      <c r="J197" s="41">
        <v>5770</v>
      </c>
      <c r="K197" s="41">
        <v>4150</v>
      </c>
      <c r="L197" s="42">
        <v>132300</v>
      </c>
    </row>
    <row r="198" spans="1:12" x14ac:dyDescent="0.15">
      <c r="A198" s="33">
        <v>158</v>
      </c>
      <c r="B198" s="40">
        <v>476000</v>
      </c>
      <c r="C198" s="41">
        <v>479000</v>
      </c>
      <c r="D198" s="41">
        <v>25970</v>
      </c>
      <c r="E198" s="41">
        <v>19640</v>
      </c>
      <c r="F198" s="41">
        <v>16410</v>
      </c>
      <c r="G198" s="41">
        <v>13180</v>
      </c>
      <c r="H198" s="41">
        <v>9940</v>
      </c>
      <c r="I198" s="41">
        <v>7500</v>
      </c>
      <c r="J198" s="41">
        <v>5890</v>
      </c>
      <c r="K198" s="41">
        <v>4270</v>
      </c>
      <c r="L198" s="42">
        <v>134000</v>
      </c>
    </row>
    <row r="199" spans="1:12" x14ac:dyDescent="0.15">
      <c r="A199" s="33">
        <v>159</v>
      </c>
      <c r="B199" s="40">
        <v>479000</v>
      </c>
      <c r="C199" s="41">
        <v>482000</v>
      </c>
      <c r="D199" s="41">
        <v>26460</v>
      </c>
      <c r="E199" s="41">
        <v>20000</v>
      </c>
      <c r="F199" s="41">
        <v>16650</v>
      </c>
      <c r="G199" s="41">
        <v>13430</v>
      </c>
      <c r="H199" s="41">
        <v>10190</v>
      </c>
      <c r="I199" s="41">
        <v>7630</v>
      </c>
      <c r="J199" s="41">
        <v>6010</v>
      </c>
      <c r="K199" s="41">
        <v>4390</v>
      </c>
      <c r="L199" s="42">
        <v>135600</v>
      </c>
    </row>
    <row r="200" spans="1:12" x14ac:dyDescent="0.15">
      <c r="A200" s="33">
        <v>160</v>
      </c>
      <c r="B200" s="40">
        <v>482000</v>
      </c>
      <c r="C200" s="41">
        <v>485000</v>
      </c>
      <c r="D200" s="41">
        <v>26950</v>
      </c>
      <c r="E200" s="41">
        <v>20490</v>
      </c>
      <c r="F200" s="41">
        <v>16900</v>
      </c>
      <c r="G200" s="41">
        <v>13670</v>
      </c>
      <c r="H200" s="41">
        <v>10430</v>
      </c>
      <c r="I200" s="41">
        <v>7750</v>
      </c>
      <c r="J200" s="41">
        <v>6140</v>
      </c>
      <c r="K200" s="41">
        <v>4510</v>
      </c>
      <c r="L200" s="42">
        <v>137200</v>
      </c>
    </row>
    <row r="201" spans="1:12" x14ac:dyDescent="0.15">
      <c r="A201" s="33"/>
      <c r="B201" s="40"/>
      <c r="C201" s="41"/>
      <c r="D201" s="41"/>
      <c r="E201" s="41"/>
      <c r="F201" s="41"/>
      <c r="G201" s="41"/>
      <c r="H201" s="41"/>
      <c r="I201" s="41"/>
      <c r="J201" s="41"/>
      <c r="K201" s="41"/>
      <c r="L201" s="42"/>
    </row>
    <row r="202" spans="1:12" x14ac:dyDescent="0.15">
      <c r="A202" s="33">
        <v>161</v>
      </c>
      <c r="B202" s="40">
        <v>485000</v>
      </c>
      <c r="C202" s="41">
        <v>488000</v>
      </c>
      <c r="D202" s="41">
        <v>27440</v>
      </c>
      <c r="E202" s="41">
        <v>20980</v>
      </c>
      <c r="F202" s="41">
        <v>17140</v>
      </c>
      <c r="G202" s="41">
        <v>13920</v>
      </c>
      <c r="H202" s="41">
        <v>10680</v>
      </c>
      <c r="I202" s="41">
        <v>7870</v>
      </c>
      <c r="J202" s="41">
        <v>6260</v>
      </c>
      <c r="K202" s="41">
        <v>4640</v>
      </c>
      <c r="L202" s="42">
        <v>138800</v>
      </c>
    </row>
    <row r="203" spans="1:12" x14ac:dyDescent="0.15">
      <c r="A203" s="33">
        <v>162</v>
      </c>
      <c r="B203" s="40">
        <v>488000</v>
      </c>
      <c r="C203" s="41">
        <v>491000</v>
      </c>
      <c r="D203" s="41">
        <v>27930</v>
      </c>
      <c r="E203" s="41">
        <v>21470</v>
      </c>
      <c r="F203" s="41">
        <v>17390</v>
      </c>
      <c r="G203" s="41">
        <v>14160</v>
      </c>
      <c r="H203" s="41">
        <v>10920</v>
      </c>
      <c r="I203" s="41">
        <v>7990</v>
      </c>
      <c r="J203" s="41">
        <v>6380</v>
      </c>
      <c r="K203" s="41">
        <v>4760</v>
      </c>
      <c r="L203" s="42">
        <v>140400</v>
      </c>
    </row>
    <row r="204" spans="1:12" x14ac:dyDescent="0.15">
      <c r="A204" s="33">
        <v>163</v>
      </c>
      <c r="B204" s="40">
        <v>491000</v>
      </c>
      <c r="C204" s="41">
        <v>494000</v>
      </c>
      <c r="D204" s="41">
        <v>28420</v>
      </c>
      <c r="E204" s="41">
        <v>21960</v>
      </c>
      <c r="F204" s="41">
        <v>17630</v>
      </c>
      <c r="G204" s="41">
        <v>14410</v>
      </c>
      <c r="H204" s="41">
        <v>11170</v>
      </c>
      <c r="I204" s="41">
        <v>8120</v>
      </c>
      <c r="J204" s="41">
        <v>6500</v>
      </c>
      <c r="K204" s="41">
        <v>4880</v>
      </c>
      <c r="L204" s="42">
        <v>142000</v>
      </c>
    </row>
    <row r="205" spans="1:12" x14ac:dyDescent="0.15">
      <c r="A205" s="33">
        <v>164</v>
      </c>
      <c r="B205" s="40">
        <v>494000</v>
      </c>
      <c r="C205" s="41">
        <v>497000</v>
      </c>
      <c r="D205" s="41">
        <v>28910</v>
      </c>
      <c r="E205" s="41">
        <v>22450</v>
      </c>
      <c r="F205" s="41">
        <v>17880</v>
      </c>
      <c r="G205" s="41">
        <v>14650</v>
      </c>
      <c r="H205" s="41">
        <v>11410</v>
      </c>
      <c r="I205" s="41">
        <v>8240</v>
      </c>
      <c r="J205" s="41">
        <v>6630</v>
      </c>
      <c r="K205" s="41">
        <v>5000</v>
      </c>
      <c r="L205" s="42">
        <v>143700</v>
      </c>
    </row>
    <row r="206" spans="1:12" x14ac:dyDescent="0.15">
      <c r="A206" s="33">
        <v>165</v>
      </c>
      <c r="B206" s="40">
        <v>497000</v>
      </c>
      <c r="C206" s="41">
        <v>500000</v>
      </c>
      <c r="D206" s="41">
        <v>29400</v>
      </c>
      <c r="E206" s="41">
        <v>22940</v>
      </c>
      <c r="F206" s="41">
        <v>18120</v>
      </c>
      <c r="G206" s="41">
        <v>14900</v>
      </c>
      <c r="H206" s="41">
        <v>11660</v>
      </c>
      <c r="I206" s="41">
        <v>8420</v>
      </c>
      <c r="J206" s="41">
        <v>6750</v>
      </c>
      <c r="K206" s="41">
        <v>5130</v>
      </c>
      <c r="L206" s="42">
        <v>145200</v>
      </c>
    </row>
    <row r="207" spans="1:12" x14ac:dyDescent="0.15">
      <c r="A207" s="33"/>
      <c r="B207" s="40"/>
      <c r="C207" s="41"/>
      <c r="D207" s="41"/>
      <c r="E207" s="41"/>
      <c r="F207" s="41"/>
      <c r="G207" s="41"/>
      <c r="H207" s="41"/>
      <c r="I207" s="41"/>
      <c r="J207" s="41"/>
      <c r="K207" s="41"/>
      <c r="L207" s="42"/>
    </row>
    <row r="208" spans="1:12" x14ac:dyDescent="0.15">
      <c r="A208" s="33">
        <v>166</v>
      </c>
      <c r="B208" s="40">
        <v>500000</v>
      </c>
      <c r="C208" s="41">
        <v>503000</v>
      </c>
      <c r="D208" s="41">
        <v>29890</v>
      </c>
      <c r="E208" s="41">
        <v>23430</v>
      </c>
      <c r="F208" s="41">
        <v>18370</v>
      </c>
      <c r="G208" s="41">
        <v>15140</v>
      </c>
      <c r="H208" s="41">
        <v>11900</v>
      </c>
      <c r="I208" s="41">
        <v>8670</v>
      </c>
      <c r="J208" s="41">
        <v>6870</v>
      </c>
      <c r="K208" s="41">
        <v>5250</v>
      </c>
      <c r="L208" s="42">
        <v>146800</v>
      </c>
    </row>
    <row r="209" spans="1:12" x14ac:dyDescent="0.15">
      <c r="A209" s="33">
        <v>167</v>
      </c>
      <c r="B209" s="40">
        <v>503000</v>
      </c>
      <c r="C209" s="41">
        <v>506000</v>
      </c>
      <c r="D209" s="41">
        <v>30380</v>
      </c>
      <c r="E209" s="41">
        <v>23920</v>
      </c>
      <c r="F209" s="41">
        <v>18610</v>
      </c>
      <c r="G209" s="41">
        <v>15390</v>
      </c>
      <c r="H209" s="41">
        <v>12150</v>
      </c>
      <c r="I209" s="41">
        <v>8910</v>
      </c>
      <c r="J209" s="41">
        <v>6990</v>
      </c>
      <c r="K209" s="41">
        <v>5370</v>
      </c>
      <c r="L209" s="42">
        <v>148500</v>
      </c>
    </row>
    <row r="210" spans="1:12" x14ac:dyDescent="0.15">
      <c r="A210" s="33">
        <v>168</v>
      </c>
      <c r="B210" s="40">
        <v>506000</v>
      </c>
      <c r="C210" s="41">
        <v>509000</v>
      </c>
      <c r="D210" s="41">
        <v>30880</v>
      </c>
      <c r="E210" s="41">
        <v>24410</v>
      </c>
      <c r="F210" s="41">
        <v>18860</v>
      </c>
      <c r="G210" s="41">
        <v>15630</v>
      </c>
      <c r="H210" s="41">
        <v>12390</v>
      </c>
      <c r="I210" s="41">
        <v>9160</v>
      </c>
      <c r="J210" s="41">
        <v>7120</v>
      </c>
      <c r="K210" s="41">
        <v>5490</v>
      </c>
      <c r="L210" s="42">
        <v>150100</v>
      </c>
    </row>
    <row r="211" spans="1:12" x14ac:dyDescent="0.15">
      <c r="A211" s="33">
        <v>169</v>
      </c>
      <c r="B211" s="40">
        <v>509000</v>
      </c>
      <c r="C211" s="41">
        <v>512000</v>
      </c>
      <c r="D211" s="41">
        <v>31370</v>
      </c>
      <c r="E211" s="41">
        <v>24900</v>
      </c>
      <c r="F211" s="41">
        <v>19100</v>
      </c>
      <c r="G211" s="41">
        <v>15880</v>
      </c>
      <c r="H211" s="41">
        <v>12640</v>
      </c>
      <c r="I211" s="41">
        <v>9400</v>
      </c>
      <c r="J211" s="41">
        <v>7240</v>
      </c>
      <c r="K211" s="41">
        <v>5620</v>
      </c>
      <c r="L211" s="42">
        <v>151600</v>
      </c>
    </row>
    <row r="212" spans="1:12" x14ac:dyDescent="0.15">
      <c r="A212" s="33">
        <v>170</v>
      </c>
      <c r="B212" s="40">
        <v>512000</v>
      </c>
      <c r="C212" s="41">
        <v>515000</v>
      </c>
      <c r="D212" s="41">
        <v>31860</v>
      </c>
      <c r="E212" s="41">
        <v>25390</v>
      </c>
      <c r="F212" s="41">
        <v>19350</v>
      </c>
      <c r="G212" s="41">
        <v>16120</v>
      </c>
      <c r="H212" s="41">
        <v>12890</v>
      </c>
      <c r="I212" s="41">
        <v>9650</v>
      </c>
      <c r="J212" s="41">
        <v>7360</v>
      </c>
      <c r="K212" s="41">
        <v>5740</v>
      </c>
      <c r="L212" s="42">
        <v>153300</v>
      </c>
    </row>
    <row r="213" spans="1:12" x14ac:dyDescent="0.15">
      <c r="A213" s="33"/>
      <c r="B213" s="40"/>
      <c r="C213" s="41"/>
      <c r="D213" s="41"/>
      <c r="E213" s="41"/>
      <c r="F213" s="41"/>
      <c r="G213" s="41"/>
      <c r="H213" s="41"/>
      <c r="I213" s="41"/>
      <c r="J213" s="41"/>
      <c r="K213" s="41"/>
      <c r="L213" s="42"/>
    </row>
    <row r="214" spans="1:12" x14ac:dyDescent="0.15">
      <c r="A214" s="33">
        <v>171</v>
      </c>
      <c r="B214" s="40">
        <v>515000</v>
      </c>
      <c r="C214" s="41">
        <v>518000</v>
      </c>
      <c r="D214" s="41">
        <v>32350</v>
      </c>
      <c r="E214" s="41">
        <v>25880</v>
      </c>
      <c r="F214" s="41">
        <v>19590</v>
      </c>
      <c r="G214" s="41">
        <v>16370</v>
      </c>
      <c r="H214" s="41">
        <v>13130</v>
      </c>
      <c r="I214" s="41">
        <v>9890</v>
      </c>
      <c r="J214" s="41">
        <v>7480</v>
      </c>
      <c r="K214" s="41">
        <v>5860</v>
      </c>
      <c r="L214" s="42">
        <v>154900</v>
      </c>
    </row>
    <row r="215" spans="1:12" x14ac:dyDescent="0.15">
      <c r="A215" s="33">
        <v>172</v>
      </c>
      <c r="B215" s="40">
        <v>518000</v>
      </c>
      <c r="C215" s="41">
        <v>521000</v>
      </c>
      <c r="D215" s="41">
        <v>32840</v>
      </c>
      <c r="E215" s="41">
        <v>26370</v>
      </c>
      <c r="F215" s="41">
        <v>19900</v>
      </c>
      <c r="G215" s="41">
        <v>16610</v>
      </c>
      <c r="H215" s="41">
        <v>13380</v>
      </c>
      <c r="I215" s="41">
        <v>10140</v>
      </c>
      <c r="J215" s="41">
        <v>7610</v>
      </c>
      <c r="K215" s="41">
        <v>5980</v>
      </c>
      <c r="L215" s="42">
        <v>156500</v>
      </c>
    </row>
    <row r="216" spans="1:12" x14ac:dyDescent="0.15">
      <c r="A216" s="33">
        <v>173</v>
      </c>
      <c r="B216" s="40">
        <v>521000</v>
      </c>
      <c r="C216" s="41">
        <v>524000</v>
      </c>
      <c r="D216" s="41">
        <v>33330</v>
      </c>
      <c r="E216" s="41">
        <v>26860</v>
      </c>
      <c r="F216" s="41">
        <v>20390</v>
      </c>
      <c r="G216" s="41">
        <v>16860</v>
      </c>
      <c r="H216" s="41">
        <v>13620</v>
      </c>
      <c r="I216" s="41">
        <v>10380</v>
      </c>
      <c r="J216" s="41">
        <v>7730</v>
      </c>
      <c r="K216" s="41">
        <v>6110</v>
      </c>
      <c r="L216" s="42">
        <v>158100</v>
      </c>
    </row>
    <row r="217" spans="1:12" x14ac:dyDescent="0.15">
      <c r="A217" s="33">
        <v>174</v>
      </c>
      <c r="B217" s="40">
        <v>524000</v>
      </c>
      <c r="C217" s="41">
        <v>527000</v>
      </c>
      <c r="D217" s="41">
        <v>33820</v>
      </c>
      <c r="E217" s="41">
        <v>27350</v>
      </c>
      <c r="F217" s="41">
        <v>20880</v>
      </c>
      <c r="G217" s="41">
        <v>17100</v>
      </c>
      <c r="H217" s="41">
        <v>13870</v>
      </c>
      <c r="I217" s="41">
        <v>10630</v>
      </c>
      <c r="J217" s="41">
        <v>7850</v>
      </c>
      <c r="K217" s="41">
        <v>6230</v>
      </c>
      <c r="L217" s="42">
        <v>159600</v>
      </c>
    </row>
    <row r="218" spans="1:12" x14ac:dyDescent="0.15">
      <c r="A218" s="33">
        <v>175</v>
      </c>
      <c r="B218" s="40">
        <v>527000</v>
      </c>
      <c r="C218" s="41">
        <v>530000</v>
      </c>
      <c r="D218" s="41">
        <v>34310</v>
      </c>
      <c r="E218" s="41">
        <v>27840</v>
      </c>
      <c r="F218" s="41">
        <v>21370</v>
      </c>
      <c r="G218" s="41">
        <v>17350</v>
      </c>
      <c r="H218" s="41">
        <v>14110</v>
      </c>
      <c r="I218" s="41">
        <v>10870</v>
      </c>
      <c r="J218" s="41">
        <v>7970</v>
      </c>
      <c r="K218" s="41">
        <v>6350</v>
      </c>
      <c r="L218" s="42">
        <v>161000</v>
      </c>
    </row>
    <row r="219" spans="1:12" x14ac:dyDescent="0.15">
      <c r="A219" s="33"/>
      <c r="B219" s="40"/>
      <c r="C219" s="41"/>
      <c r="D219" s="41"/>
      <c r="E219" s="41"/>
      <c r="F219" s="41"/>
      <c r="G219" s="41"/>
      <c r="H219" s="41"/>
      <c r="I219" s="41"/>
      <c r="J219" s="41"/>
      <c r="K219" s="41"/>
      <c r="L219" s="42"/>
    </row>
    <row r="220" spans="1:12" x14ac:dyDescent="0.15">
      <c r="A220" s="33">
        <v>176</v>
      </c>
      <c r="B220" s="40">
        <v>530000</v>
      </c>
      <c r="C220" s="41">
        <v>533000</v>
      </c>
      <c r="D220" s="41">
        <v>34800</v>
      </c>
      <c r="E220" s="41">
        <v>28330</v>
      </c>
      <c r="F220" s="41">
        <v>21860</v>
      </c>
      <c r="G220" s="41">
        <v>17590</v>
      </c>
      <c r="H220" s="41">
        <v>14360</v>
      </c>
      <c r="I220" s="41">
        <v>11120</v>
      </c>
      <c r="J220" s="41">
        <v>8100</v>
      </c>
      <c r="K220" s="41">
        <v>6470</v>
      </c>
      <c r="L220" s="42">
        <v>162500</v>
      </c>
    </row>
    <row r="221" spans="1:12" x14ac:dyDescent="0.15">
      <c r="A221" s="33">
        <v>177</v>
      </c>
      <c r="B221" s="40">
        <v>533000</v>
      </c>
      <c r="C221" s="41">
        <v>536000</v>
      </c>
      <c r="D221" s="41">
        <v>35290</v>
      </c>
      <c r="E221" s="41">
        <v>28820</v>
      </c>
      <c r="F221" s="41">
        <v>22350</v>
      </c>
      <c r="G221" s="41">
        <v>17840</v>
      </c>
      <c r="H221" s="41">
        <v>14600</v>
      </c>
      <c r="I221" s="41">
        <v>11360</v>
      </c>
      <c r="J221" s="41">
        <v>8220</v>
      </c>
      <c r="K221" s="41">
        <v>6600</v>
      </c>
      <c r="L221" s="42">
        <v>164000</v>
      </c>
    </row>
    <row r="222" spans="1:12" x14ac:dyDescent="0.15">
      <c r="A222" s="33">
        <v>178</v>
      </c>
      <c r="B222" s="40">
        <v>536000</v>
      </c>
      <c r="C222" s="41">
        <v>539000</v>
      </c>
      <c r="D222" s="41">
        <v>35780</v>
      </c>
      <c r="E222" s="41">
        <v>29310</v>
      </c>
      <c r="F222" s="41">
        <v>22840</v>
      </c>
      <c r="G222" s="41">
        <v>18080</v>
      </c>
      <c r="H222" s="41">
        <v>14850</v>
      </c>
      <c r="I222" s="41">
        <v>11610</v>
      </c>
      <c r="J222" s="41">
        <v>8380</v>
      </c>
      <c r="K222" s="41">
        <v>6720</v>
      </c>
      <c r="L222" s="42">
        <v>165400</v>
      </c>
    </row>
    <row r="223" spans="1:12" x14ac:dyDescent="0.15">
      <c r="A223" s="33">
        <v>179</v>
      </c>
      <c r="B223" s="40">
        <v>539000</v>
      </c>
      <c r="C223" s="41">
        <v>542000</v>
      </c>
      <c r="D223" s="41">
        <v>36270</v>
      </c>
      <c r="E223" s="41">
        <v>29800</v>
      </c>
      <c r="F223" s="41">
        <v>23330</v>
      </c>
      <c r="G223" s="41">
        <v>18330</v>
      </c>
      <c r="H223" s="41">
        <v>15090</v>
      </c>
      <c r="I223" s="41">
        <v>11850</v>
      </c>
      <c r="J223" s="41">
        <v>8630</v>
      </c>
      <c r="K223" s="41">
        <v>6840</v>
      </c>
      <c r="L223" s="42">
        <v>166900</v>
      </c>
    </row>
    <row r="224" spans="1:12" x14ac:dyDescent="0.15">
      <c r="A224" s="33">
        <v>180</v>
      </c>
      <c r="B224" s="40">
        <v>542000</v>
      </c>
      <c r="C224" s="41">
        <v>545000</v>
      </c>
      <c r="D224" s="41">
        <v>36760</v>
      </c>
      <c r="E224" s="41">
        <v>30290</v>
      </c>
      <c r="F224" s="41">
        <v>23820</v>
      </c>
      <c r="G224" s="41">
        <v>18570</v>
      </c>
      <c r="H224" s="41">
        <v>15340</v>
      </c>
      <c r="I224" s="41">
        <v>12100</v>
      </c>
      <c r="J224" s="41">
        <v>8870</v>
      </c>
      <c r="K224" s="41">
        <v>6960</v>
      </c>
      <c r="L224" s="42">
        <v>168400</v>
      </c>
    </row>
    <row r="225" spans="1:12" x14ac:dyDescent="0.15">
      <c r="A225" s="33"/>
      <c r="B225" s="40"/>
      <c r="C225" s="41"/>
      <c r="D225" s="41"/>
      <c r="E225" s="41"/>
      <c r="F225" s="41"/>
      <c r="G225" s="41"/>
      <c r="H225" s="41"/>
      <c r="I225" s="41"/>
      <c r="J225" s="41"/>
      <c r="K225" s="41"/>
      <c r="L225" s="42"/>
    </row>
    <row r="226" spans="1:12" x14ac:dyDescent="0.15">
      <c r="A226" s="33">
        <v>181</v>
      </c>
      <c r="B226" s="40">
        <v>545000</v>
      </c>
      <c r="C226" s="41">
        <v>548000</v>
      </c>
      <c r="D226" s="41">
        <v>37250</v>
      </c>
      <c r="E226" s="41">
        <v>30780</v>
      </c>
      <c r="F226" s="41">
        <v>24310</v>
      </c>
      <c r="G226" s="41">
        <v>18820</v>
      </c>
      <c r="H226" s="41">
        <v>15580</v>
      </c>
      <c r="I226" s="41">
        <v>12340</v>
      </c>
      <c r="J226" s="41">
        <v>9120</v>
      </c>
      <c r="K226" s="41">
        <v>7090</v>
      </c>
      <c r="L226" s="42">
        <v>169900</v>
      </c>
    </row>
    <row r="227" spans="1:12" x14ac:dyDescent="0.15">
      <c r="A227" s="33">
        <v>182</v>
      </c>
      <c r="B227" s="40">
        <v>548000</v>
      </c>
      <c r="C227" s="41">
        <v>551000</v>
      </c>
      <c r="D227" s="41">
        <v>37740</v>
      </c>
      <c r="E227" s="41">
        <v>31270</v>
      </c>
      <c r="F227" s="41">
        <v>24800</v>
      </c>
      <c r="G227" s="41">
        <v>19060</v>
      </c>
      <c r="H227" s="41">
        <v>15830</v>
      </c>
      <c r="I227" s="41">
        <v>12590</v>
      </c>
      <c r="J227" s="41">
        <v>9360</v>
      </c>
      <c r="K227" s="41">
        <v>7210</v>
      </c>
      <c r="L227" s="42">
        <v>171300</v>
      </c>
    </row>
    <row r="228" spans="1:12" x14ac:dyDescent="0.15">
      <c r="A228" s="33">
        <v>183</v>
      </c>
      <c r="B228" s="40">
        <v>551000</v>
      </c>
      <c r="C228" s="41">
        <v>554000</v>
      </c>
      <c r="D228" s="41">
        <v>38280</v>
      </c>
      <c r="E228" s="41">
        <v>31810</v>
      </c>
      <c r="F228" s="41">
        <v>25340</v>
      </c>
      <c r="G228" s="41">
        <v>19330</v>
      </c>
      <c r="H228" s="41">
        <v>16100</v>
      </c>
      <c r="I228" s="41">
        <v>12860</v>
      </c>
      <c r="J228" s="41">
        <v>9630</v>
      </c>
      <c r="K228" s="41">
        <v>7350</v>
      </c>
      <c r="L228" s="42">
        <v>172800</v>
      </c>
    </row>
    <row r="229" spans="1:12" x14ac:dyDescent="0.15">
      <c r="A229" s="33">
        <v>184</v>
      </c>
      <c r="B229" s="40">
        <v>554000</v>
      </c>
      <c r="C229" s="41">
        <v>557000</v>
      </c>
      <c r="D229" s="41">
        <v>38830</v>
      </c>
      <c r="E229" s="41">
        <v>32370</v>
      </c>
      <c r="F229" s="41">
        <v>25890</v>
      </c>
      <c r="G229" s="41">
        <v>19600</v>
      </c>
      <c r="H229" s="41">
        <v>16380</v>
      </c>
      <c r="I229" s="41">
        <v>13140</v>
      </c>
      <c r="J229" s="41">
        <v>9900</v>
      </c>
      <c r="K229" s="41">
        <v>7480</v>
      </c>
      <c r="L229" s="42">
        <v>174300</v>
      </c>
    </row>
    <row r="230" spans="1:12" x14ac:dyDescent="0.15">
      <c r="A230" s="33">
        <v>185</v>
      </c>
      <c r="B230" s="40">
        <v>557000</v>
      </c>
      <c r="C230" s="41">
        <v>560000</v>
      </c>
      <c r="D230" s="41">
        <v>39380</v>
      </c>
      <c r="E230" s="41">
        <v>32920</v>
      </c>
      <c r="F230" s="41">
        <v>26440</v>
      </c>
      <c r="G230" s="41">
        <v>19980</v>
      </c>
      <c r="H230" s="41">
        <v>16650</v>
      </c>
      <c r="I230" s="41">
        <v>13420</v>
      </c>
      <c r="J230" s="41">
        <v>10180</v>
      </c>
      <c r="K230" s="41">
        <v>7630</v>
      </c>
      <c r="L230" s="42">
        <v>175700</v>
      </c>
    </row>
    <row r="231" spans="1:12" x14ac:dyDescent="0.15">
      <c r="A231" s="33"/>
      <c r="B231" s="40"/>
      <c r="C231" s="41"/>
      <c r="D231" s="41"/>
      <c r="E231" s="41"/>
      <c r="F231" s="41"/>
      <c r="G231" s="41"/>
      <c r="H231" s="41"/>
      <c r="I231" s="41"/>
      <c r="J231" s="41"/>
      <c r="K231" s="41"/>
      <c r="L231" s="42"/>
    </row>
    <row r="232" spans="1:12" x14ac:dyDescent="0.15">
      <c r="A232" s="33">
        <v>186</v>
      </c>
      <c r="B232" s="40">
        <v>560000</v>
      </c>
      <c r="C232" s="41">
        <v>563000</v>
      </c>
      <c r="D232" s="41">
        <v>39930</v>
      </c>
      <c r="E232" s="41">
        <v>33470</v>
      </c>
      <c r="F232" s="41">
        <v>27000</v>
      </c>
      <c r="G232" s="41">
        <v>20530</v>
      </c>
      <c r="H232" s="41">
        <v>16930</v>
      </c>
      <c r="I232" s="41">
        <v>13690</v>
      </c>
      <c r="J232" s="41">
        <v>10460</v>
      </c>
      <c r="K232" s="41">
        <v>7760</v>
      </c>
      <c r="L232" s="42">
        <v>177200</v>
      </c>
    </row>
    <row r="233" spans="1:12" x14ac:dyDescent="0.15">
      <c r="A233" s="33">
        <v>187</v>
      </c>
      <c r="B233" s="40">
        <v>563000</v>
      </c>
      <c r="C233" s="41">
        <v>566000</v>
      </c>
      <c r="D233" s="41">
        <v>40480</v>
      </c>
      <c r="E233" s="41">
        <v>34020</v>
      </c>
      <c r="F233" s="41">
        <v>27550</v>
      </c>
      <c r="G233" s="41">
        <v>21080</v>
      </c>
      <c r="H233" s="41">
        <v>17200</v>
      </c>
      <c r="I233" s="41">
        <v>13970</v>
      </c>
      <c r="J233" s="41">
        <v>10730</v>
      </c>
      <c r="K233" s="41">
        <v>7900</v>
      </c>
      <c r="L233" s="42">
        <v>178700</v>
      </c>
    </row>
    <row r="234" spans="1:12" x14ac:dyDescent="0.15">
      <c r="A234" s="33">
        <v>188</v>
      </c>
      <c r="B234" s="40">
        <v>566000</v>
      </c>
      <c r="C234" s="41">
        <v>569000</v>
      </c>
      <c r="D234" s="41">
        <v>41030</v>
      </c>
      <c r="E234" s="41">
        <v>34570</v>
      </c>
      <c r="F234" s="41">
        <v>28100</v>
      </c>
      <c r="G234" s="41">
        <v>21630</v>
      </c>
      <c r="H234" s="41">
        <v>17480</v>
      </c>
      <c r="I234" s="41">
        <v>14240</v>
      </c>
      <c r="J234" s="41">
        <v>11010</v>
      </c>
      <c r="K234" s="41">
        <v>8040</v>
      </c>
      <c r="L234" s="42">
        <v>180100</v>
      </c>
    </row>
    <row r="235" spans="1:12" x14ac:dyDescent="0.15">
      <c r="A235" s="33">
        <v>189</v>
      </c>
      <c r="B235" s="40">
        <v>569000</v>
      </c>
      <c r="C235" s="41">
        <v>572000</v>
      </c>
      <c r="D235" s="41">
        <v>41590</v>
      </c>
      <c r="E235" s="41">
        <v>35120</v>
      </c>
      <c r="F235" s="41">
        <v>28650</v>
      </c>
      <c r="G235" s="41">
        <v>22190</v>
      </c>
      <c r="H235" s="41">
        <v>17760</v>
      </c>
      <c r="I235" s="41">
        <v>14520</v>
      </c>
      <c r="J235" s="41">
        <v>11280</v>
      </c>
      <c r="K235" s="41">
        <v>8180</v>
      </c>
      <c r="L235" s="42">
        <v>181600</v>
      </c>
    </row>
    <row r="236" spans="1:12" x14ac:dyDescent="0.15">
      <c r="A236" s="33">
        <v>190</v>
      </c>
      <c r="B236" s="40">
        <v>572000</v>
      </c>
      <c r="C236" s="41">
        <v>575000</v>
      </c>
      <c r="D236" s="41">
        <v>42140</v>
      </c>
      <c r="E236" s="41">
        <v>35670</v>
      </c>
      <c r="F236" s="41">
        <v>29200</v>
      </c>
      <c r="G236" s="41">
        <v>22740</v>
      </c>
      <c r="H236" s="41">
        <v>18030</v>
      </c>
      <c r="I236" s="41">
        <v>14790</v>
      </c>
      <c r="J236" s="41">
        <v>11560</v>
      </c>
      <c r="K236" s="41">
        <v>8330</v>
      </c>
      <c r="L236" s="42">
        <v>183100</v>
      </c>
    </row>
    <row r="237" spans="1:12" x14ac:dyDescent="0.15">
      <c r="A237" s="33"/>
      <c r="B237" s="40"/>
      <c r="C237" s="41"/>
      <c r="D237" s="41"/>
      <c r="E237" s="41"/>
      <c r="F237" s="41"/>
      <c r="G237" s="41"/>
      <c r="H237" s="41"/>
      <c r="I237" s="41"/>
      <c r="J237" s="41"/>
      <c r="K237" s="41"/>
      <c r="L237" s="42"/>
    </row>
    <row r="238" spans="1:12" x14ac:dyDescent="0.15">
      <c r="A238" s="33">
        <v>191</v>
      </c>
      <c r="B238" s="40">
        <v>575000</v>
      </c>
      <c r="C238" s="41">
        <v>578000</v>
      </c>
      <c r="D238" s="41">
        <v>42690</v>
      </c>
      <c r="E238" s="41">
        <v>36230</v>
      </c>
      <c r="F238" s="41">
        <v>29750</v>
      </c>
      <c r="G238" s="41">
        <v>23290</v>
      </c>
      <c r="H238" s="41">
        <v>18310</v>
      </c>
      <c r="I238" s="41">
        <v>15070</v>
      </c>
      <c r="J238" s="41">
        <v>11830</v>
      </c>
      <c r="K238" s="41">
        <v>8610</v>
      </c>
      <c r="L238" s="42">
        <v>184600</v>
      </c>
    </row>
    <row r="239" spans="1:12" x14ac:dyDescent="0.15">
      <c r="A239" s="33">
        <v>192</v>
      </c>
      <c r="B239" s="40">
        <v>578000</v>
      </c>
      <c r="C239" s="41">
        <v>581000</v>
      </c>
      <c r="D239" s="41">
        <v>43240</v>
      </c>
      <c r="E239" s="41">
        <v>36780</v>
      </c>
      <c r="F239" s="41">
        <v>30300</v>
      </c>
      <c r="G239" s="41">
        <v>23840</v>
      </c>
      <c r="H239" s="41">
        <v>18580</v>
      </c>
      <c r="I239" s="41">
        <v>15350</v>
      </c>
      <c r="J239" s="41">
        <v>12110</v>
      </c>
      <c r="K239" s="41">
        <v>8880</v>
      </c>
      <c r="L239" s="42">
        <v>186000</v>
      </c>
    </row>
    <row r="240" spans="1:12" x14ac:dyDescent="0.15">
      <c r="A240" s="33">
        <v>193</v>
      </c>
      <c r="B240" s="40">
        <v>581000</v>
      </c>
      <c r="C240" s="41">
        <v>584000</v>
      </c>
      <c r="D240" s="41">
        <v>43790</v>
      </c>
      <c r="E240" s="41">
        <v>37330</v>
      </c>
      <c r="F240" s="41">
        <v>30850</v>
      </c>
      <c r="G240" s="41">
        <v>24390</v>
      </c>
      <c r="H240" s="41">
        <v>18860</v>
      </c>
      <c r="I240" s="41">
        <v>15620</v>
      </c>
      <c r="J240" s="41">
        <v>12380</v>
      </c>
      <c r="K240" s="41">
        <v>9160</v>
      </c>
      <c r="L240" s="42">
        <v>187500</v>
      </c>
    </row>
    <row r="241" spans="1:12" x14ac:dyDescent="0.15">
      <c r="A241" s="33">
        <v>194</v>
      </c>
      <c r="B241" s="40">
        <v>584000</v>
      </c>
      <c r="C241" s="41">
        <v>587000</v>
      </c>
      <c r="D241" s="41">
        <v>44340</v>
      </c>
      <c r="E241" s="41">
        <v>37880</v>
      </c>
      <c r="F241" s="41">
        <v>31410</v>
      </c>
      <c r="G241" s="41">
        <v>24940</v>
      </c>
      <c r="H241" s="41">
        <v>19130</v>
      </c>
      <c r="I241" s="41">
        <v>15900</v>
      </c>
      <c r="J241" s="41">
        <v>12660</v>
      </c>
      <c r="K241" s="41">
        <v>9430</v>
      </c>
      <c r="L241" s="42">
        <v>189000</v>
      </c>
    </row>
    <row r="242" spans="1:12" x14ac:dyDescent="0.15">
      <c r="A242" s="33">
        <v>195</v>
      </c>
      <c r="B242" s="40">
        <v>587000</v>
      </c>
      <c r="C242" s="41">
        <v>590000</v>
      </c>
      <c r="D242" s="41">
        <v>44890</v>
      </c>
      <c r="E242" s="41">
        <v>38430</v>
      </c>
      <c r="F242" s="41">
        <v>31960</v>
      </c>
      <c r="G242" s="41">
        <v>25490</v>
      </c>
      <c r="H242" s="41">
        <v>19410</v>
      </c>
      <c r="I242" s="41">
        <v>16170</v>
      </c>
      <c r="J242" s="41">
        <v>12940</v>
      </c>
      <c r="K242" s="41">
        <v>9710</v>
      </c>
      <c r="L242" s="42">
        <v>190400</v>
      </c>
    </row>
    <row r="243" spans="1:12" ht="14.25" thickBot="1" x14ac:dyDescent="0.2">
      <c r="A243" s="33"/>
      <c r="B243" s="43"/>
      <c r="C243" s="44"/>
      <c r="D243" s="44"/>
      <c r="E243" s="44"/>
      <c r="F243" s="44"/>
      <c r="G243" s="44"/>
      <c r="H243" s="44"/>
      <c r="I243" s="44"/>
      <c r="J243" s="44"/>
      <c r="K243" s="44"/>
      <c r="L243" s="45"/>
    </row>
    <row r="244" spans="1:12" x14ac:dyDescent="0.15">
      <c r="A244" s="33">
        <v>196</v>
      </c>
      <c r="B244" s="40">
        <v>590000</v>
      </c>
      <c r="C244" s="41">
        <v>593000</v>
      </c>
      <c r="D244" s="41">
        <v>45440</v>
      </c>
      <c r="E244" s="41">
        <v>38980</v>
      </c>
      <c r="F244" s="41">
        <v>32510</v>
      </c>
      <c r="G244" s="41">
        <v>26050</v>
      </c>
      <c r="H244" s="41">
        <v>19680</v>
      </c>
      <c r="I244" s="41">
        <v>16450</v>
      </c>
      <c r="J244" s="41">
        <v>13210</v>
      </c>
      <c r="K244" s="41">
        <v>9990</v>
      </c>
      <c r="L244" s="42">
        <v>191900</v>
      </c>
    </row>
    <row r="245" spans="1:12" x14ac:dyDescent="0.15">
      <c r="A245" s="33">
        <v>197</v>
      </c>
      <c r="B245" s="40">
        <v>593000</v>
      </c>
      <c r="C245" s="41">
        <v>596000</v>
      </c>
      <c r="D245" s="41">
        <v>46000</v>
      </c>
      <c r="E245" s="41">
        <v>39530</v>
      </c>
      <c r="F245" s="41">
        <v>33060</v>
      </c>
      <c r="G245" s="41">
        <v>26600</v>
      </c>
      <c r="H245" s="41">
        <v>20130</v>
      </c>
      <c r="I245" s="41">
        <v>16720</v>
      </c>
      <c r="J245" s="41">
        <v>13490</v>
      </c>
      <c r="K245" s="41">
        <v>10260</v>
      </c>
      <c r="L245" s="42">
        <v>193400</v>
      </c>
    </row>
    <row r="246" spans="1:12" x14ac:dyDescent="0.15">
      <c r="A246" s="33">
        <v>198</v>
      </c>
      <c r="B246" s="40">
        <v>596000</v>
      </c>
      <c r="C246" s="41">
        <v>599000</v>
      </c>
      <c r="D246" s="41">
        <v>46550</v>
      </c>
      <c r="E246" s="41">
        <v>40080</v>
      </c>
      <c r="F246" s="41">
        <v>33610</v>
      </c>
      <c r="G246" s="41">
        <v>27150</v>
      </c>
      <c r="H246" s="41">
        <v>20690</v>
      </c>
      <c r="I246" s="41">
        <v>17000</v>
      </c>
      <c r="J246" s="41">
        <v>13760</v>
      </c>
      <c r="K246" s="41">
        <v>10540</v>
      </c>
      <c r="L246" s="42">
        <v>194800</v>
      </c>
    </row>
    <row r="247" spans="1:12" x14ac:dyDescent="0.15">
      <c r="A247" s="33">
        <v>199</v>
      </c>
      <c r="B247" s="40">
        <v>599000</v>
      </c>
      <c r="C247" s="41">
        <v>602000</v>
      </c>
      <c r="D247" s="41">
        <v>47100</v>
      </c>
      <c r="E247" s="41">
        <v>40640</v>
      </c>
      <c r="F247" s="41">
        <v>34160</v>
      </c>
      <c r="G247" s="41">
        <v>27700</v>
      </c>
      <c r="H247" s="41">
        <v>21240</v>
      </c>
      <c r="I247" s="41">
        <v>17280</v>
      </c>
      <c r="J247" s="41">
        <v>14040</v>
      </c>
      <c r="K247" s="41">
        <v>10810</v>
      </c>
      <c r="L247" s="42">
        <v>196300</v>
      </c>
    </row>
    <row r="248" spans="1:12" x14ac:dyDescent="0.15">
      <c r="A248" s="33">
        <v>200</v>
      </c>
      <c r="B248" s="40">
        <v>602000</v>
      </c>
      <c r="C248" s="41">
        <v>605000</v>
      </c>
      <c r="D248" s="41">
        <v>47650</v>
      </c>
      <c r="E248" s="41">
        <v>41190</v>
      </c>
      <c r="F248" s="41">
        <v>34710</v>
      </c>
      <c r="G248" s="41">
        <v>28250</v>
      </c>
      <c r="H248" s="41">
        <v>21790</v>
      </c>
      <c r="I248" s="41">
        <v>17550</v>
      </c>
      <c r="J248" s="41">
        <v>14310</v>
      </c>
      <c r="K248" s="41">
        <v>11090</v>
      </c>
      <c r="L248" s="42">
        <v>197800</v>
      </c>
    </row>
    <row r="249" spans="1:12" x14ac:dyDescent="0.15">
      <c r="A249" s="33"/>
      <c r="B249" s="40"/>
      <c r="C249" s="41"/>
      <c r="D249" s="41"/>
      <c r="E249" s="41"/>
      <c r="F249" s="41"/>
      <c r="G249" s="41"/>
      <c r="H249" s="41"/>
      <c r="I249" s="41"/>
      <c r="J249" s="41"/>
      <c r="K249" s="41"/>
      <c r="L249" s="42"/>
    </row>
    <row r="250" spans="1:12" x14ac:dyDescent="0.15">
      <c r="A250" s="33">
        <v>201</v>
      </c>
      <c r="B250" s="40">
        <v>605000</v>
      </c>
      <c r="C250" s="41">
        <v>608000</v>
      </c>
      <c r="D250" s="41">
        <v>48200</v>
      </c>
      <c r="E250" s="41">
        <v>41740</v>
      </c>
      <c r="F250" s="41">
        <v>35270</v>
      </c>
      <c r="G250" s="41">
        <v>28800</v>
      </c>
      <c r="H250" s="41">
        <v>22340</v>
      </c>
      <c r="I250" s="41">
        <v>17830</v>
      </c>
      <c r="J250" s="41">
        <v>14590</v>
      </c>
      <c r="K250" s="41">
        <v>11360</v>
      </c>
      <c r="L250" s="42">
        <v>199300</v>
      </c>
    </row>
    <row r="251" spans="1:12" x14ac:dyDescent="0.15">
      <c r="A251" s="33">
        <v>202</v>
      </c>
      <c r="B251" s="40">
        <v>608000</v>
      </c>
      <c r="C251" s="41">
        <v>611000</v>
      </c>
      <c r="D251" s="41">
        <v>48750</v>
      </c>
      <c r="E251" s="41">
        <v>42290</v>
      </c>
      <c r="F251" s="41">
        <v>35820</v>
      </c>
      <c r="G251" s="41">
        <v>29350</v>
      </c>
      <c r="H251" s="41">
        <v>22890</v>
      </c>
      <c r="I251" s="41">
        <v>18100</v>
      </c>
      <c r="J251" s="41">
        <v>14870</v>
      </c>
      <c r="K251" s="41">
        <v>11640</v>
      </c>
      <c r="L251" s="42">
        <v>200700</v>
      </c>
    </row>
    <row r="252" spans="1:12" x14ac:dyDescent="0.15">
      <c r="A252" s="33">
        <v>203</v>
      </c>
      <c r="B252" s="40">
        <v>611000</v>
      </c>
      <c r="C252" s="41">
        <v>614000</v>
      </c>
      <c r="D252" s="41">
        <v>49300</v>
      </c>
      <c r="E252" s="41">
        <v>42840</v>
      </c>
      <c r="F252" s="41">
        <v>36370</v>
      </c>
      <c r="G252" s="41">
        <v>29910</v>
      </c>
      <c r="H252" s="41">
        <v>23440</v>
      </c>
      <c r="I252" s="41">
        <v>18380</v>
      </c>
      <c r="J252" s="41">
        <v>15140</v>
      </c>
      <c r="K252" s="41">
        <v>11920</v>
      </c>
      <c r="L252" s="42">
        <v>202200</v>
      </c>
    </row>
    <row r="253" spans="1:12" x14ac:dyDescent="0.15">
      <c r="A253" s="33">
        <v>204</v>
      </c>
      <c r="B253" s="40">
        <v>614000</v>
      </c>
      <c r="C253" s="41">
        <v>617000</v>
      </c>
      <c r="D253" s="41">
        <v>49860</v>
      </c>
      <c r="E253" s="41">
        <v>43390</v>
      </c>
      <c r="F253" s="41">
        <v>36920</v>
      </c>
      <c r="G253" s="41">
        <v>30460</v>
      </c>
      <c r="H253" s="41">
        <v>23990</v>
      </c>
      <c r="I253" s="41">
        <v>18650</v>
      </c>
      <c r="J253" s="41">
        <v>15420</v>
      </c>
      <c r="K253" s="41">
        <v>12190</v>
      </c>
      <c r="L253" s="42">
        <v>203700</v>
      </c>
    </row>
    <row r="254" spans="1:12" x14ac:dyDescent="0.15">
      <c r="A254" s="33">
        <v>205</v>
      </c>
      <c r="B254" s="40">
        <v>617000</v>
      </c>
      <c r="C254" s="41">
        <v>620000</v>
      </c>
      <c r="D254" s="41">
        <v>50410</v>
      </c>
      <c r="E254" s="41">
        <v>43940</v>
      </c>
      <c r="F254" s="41">
        <v>37470</v>
      </c>
      <c r="G254" s="41">
        <v>31010</v>
      </c>
      <c r="H254" s="41">
        <v>24540</v>
      </c>
      <c r="I254" s="41">
        <v>18930</v>
      </c>
      <c r="J254" s="41">
        <v>15690</v>
      </c>
      <c r="K254" s="41">
        <v>12470</v>
      </c>
      <c r="L254" s="42">
        <v>205100</v>
      </c>
    </row>
    <row r="255" spans="1:12" x14ac:dyDescent="0.15">
      <c r="A255" s="33"/>
      <c r="B255" s="40"/>
      <c r="C255" s="41"/>
      <c r="D255" s="41"/>
      <c r="E255" s="41"/>
      <c r="F255" s="41"/>
      <c r="G255" s="41"/>
      <c r="H255" s="41"/>
      <c r="I255" s="41"/>
      <c r="J255" s="41"/>
      <c r="K255" s="41"/>
      <c r="L255" s="42"/>
    </row>
    <row r="256" spans="1:12" x14ac:dyDescent="0.15">
      <c r="A256" s="33">
        <v>206</v>
      </c>
      <c r="B256" s="40">
        <v>620000</v>
      </c>
      <c r="C256" s="41">
        <v>623000</v>
      </c>
      <c r="D256" s="41">
        <v>50960</v>
      </c>
      <c r="E256" s="41">
        <v>44500</v>
      </c>
      <c r="F256" s="41">
        <v>38020</v>
      </c>
      <c r="G256" s="41">
        <v>31560</v>
      </c>
      <c r="H256" s="41">
        <v>25100</v>
      </c>
      <c r="I256" s="41">
        <v>19210</v>
      </c>
      <c r="J256" s="41">
        <v>15970</v>
      </c>
      <c r="K256" s="41">
        <v>12740</v>
      </c>
      <c r="L256" s="42">
        <v>206700</v>
      </c>
    </row>
    <row r="257" spans="1:12" x14ac:dyDescent="0.15">
      <c r="A257" s="33">
        <v>207</v>
      </c>
      <c r="B257" s="40">
        <v>623000</v>
      </c>
      <c r="C257" s="41">
        <v>626000</v>
      </c>
      <c r="D257" s="41">
        <v>51510</v>
      </c>
      <c r="E257" s="41">
        <v>45050</v>
      </c>
      <c r="F257" s="41">
        <v>38570</v>
      </c>
      <c r="G257" s="41">
        <v>32110</v>
      </c>
      <c r="H257" s="41">
        <v>25650</v>
      </c>
      <c r="I257" s="41">
        <v>19480</v>
      </c>
      <c r="J257" s="41">
        <v>16240</v>
      </c>
      <c r="K257" s="41">
        <v>13020</v>
      </c>
      <c r="L257" s="42">
        <v>208100</v>
      </c>
    </row>
    <row r="258" spans="1:12" x14ac:dyDescent="0.15">
      <c r="A258" s="33">
        <v>208</v>
      </c>
      <c r="B258" s="40">
        <v>626000</v>
      </c>
      <c r="C258" s="41">
        <v>629000</v>
      </c>
      <c r="D258" s="41">
        <v>52060</v>
      </c>
      <c r="E258" s="41">
        <v>45600</v>
      </c>
      <c r="F258" s="41">
        <v>39120</v>
      </c>
      <c r="G258" s="41">
        <v>32660</v>
      </c>
      <c r="H258" s="41">
        <v>26200</v>
      </c>
      <c r="I258" s="41">
        <v>19760</v>
      </c>
      <c r="J258" s="41">
        <v>16520</v>
      </c>
      <c r="K258" s="41">
        <v>13290</v>
      </c>
      <c r="L258" s="42">
        <v>209500</v>
      </c>
    </row>
    <row r="259" spans="1:12" x14ac:dyDescent="0.15">
      <c r="A259" s="33">
        <v>209</v>
      </c>
      <c r="B259" s="40">
        <v>629000</v>
      </c>
      <c r="C259" s="41">
        <v>632000</v>
      </c>
      <c r="D259" s="41">
        <v>52610</v>
      </c>
      <c r="E259" s="41">
        <v>46150</v>
      </c>
      <c r="F259" s="41">
        <v>39680</v>
      </c>
      <c r="G259" s="41">
        <v>33210</v>
      </c>
      <c r="H259" s="41">
        <v>26750</v>
      </c>
      <c r="I259" s="41">
        <v>20280</v>
      </c>
      <c r="J259" s="41">
        <v>16800</v>
      </c>
      <c r="K259" s="41">
        <v>13570</v>
      </c>
      <c r="L259" s="42">
        <v>211000</v>
      </c>
    </row>
    <row r="260" spans="1:12" x14ac:dyDescent="0.15">
      <c r="A260" s="33">
        <v>210</v>
      </c>
      <c r="B260" s="40">
        <v>632000</v>
      </c>
      <c r="C260" s="41">
        <v>635000</v>
      </c>
      <c r="D260" s="41">
        <v>53160</v>
      </c>
      <c r="E260" s="41">
        <v>46700</v>
      </c>
      <c r="F260" s="41">
        <v>40230</v>
      </c>
      <c r="G260" s="41">
        <v>33760</v>
      </c>
      <c r="H260" s="41">
        <v>27300</v>
      </c>
      <c r="I260" s="41">
        <v>20830</v>
      </c>
      <c r="J260" s="41">
        <v>17070</v>
      </c>
      <c r="K260" s="41">
        <v>13840</v>
      </c>
      <c r="L260" s="42">
        <v>212500</v>
      </c>
    </row>
    <row r="261" spans="1:12" x14ac:dyDescent="0.15">
      <c r="A261" s="33"/>
      <c r="B261" s="40"/>
      <c r="C261" s="41"/>
      <c r="D261" s="41"/>
      <c r="E261" s="41"/>
      <c r="F261" s="41"/>
      <c r="G261" s="41"/>
      <c r="H261" s="41"/>
      <c r="I261" s="41"/>
      <c r="J261" s="41"/>
      <c r="K261" s="41"/>
      <c r="L261" s="42"/>
    </row>
    <row r="262" spans="1:12" x14ac:dyDescent="0.15">
      <c r="A262" s="33">
        <v>211</v>
      </c>
      <c r="B262" s="40">
        <v>635000</v>
      </c>
      <c r="C262" s="41">
        <v>638000</v>
      </c>
      <c r="D262" s="41">
        <v>53710</v>
      </c>
      <c r="E262" s="41">
        <v>47250</v>
      </c>
      <c r="F262" s="41">
        <v>40780</v>
      </c>
      <c r="G262" s="41">
        <v>34320</v>
      </c>
      <c r="H262" s="41">
        <v>27850</v>
      </c>
      <c r="I262" s="41">
        <v>21380</v>
      </c>
      <c r="J262" s="41">
        <v>17350</v>
      </c>
      <c r="K262" s="41">
        <v>14120</v>
      </c>
      <c r="L262" s="42">
        <v>214000</v>
      </c>
    </row>
    <row r="263" spans="1:12" x14ac:dyDescent="0.15">
      <c r="A263" s="33">
        <v>212</v>
      </c>
      <c r="B263" s="40">
        <v>638000</v>
      </c>
      <c r="C263" s="41">
        <v>641000</v>
      </c>
      <c r="D263" s="41">
        <v>54270</v>
      </c>
      <c r="E263" s="41">
        <v>47800</v>
      </c>
      <c r="F263" s="41">
        <v>41330</v>
      </c>
      <c r="G263" s="41">
        <v>34870</v>
      </c>
      <c r="H263" s="41">
        <v>28400</v>
      </c>
      <c r="I263" s="41">
        <v>21930</v>
      </c>
      <c r="J263" s="41">
        <v>17620</v>
      </c>
      <c r="K263" s="41">
        <v>14400</v>
      </c>
      <c r="L263" s="42">
        <v>214900</v>
      </c>
    </row>
    <row r="264" spans="1:12" x14ac:dyDescent="0.15">
      <c r="A264" s="33">
        <v>213</v>
      </c>
      <c r="B264" s="40">
        <v>641000</v>
      </c>
      <c r="C264" s="41">
        <v>644000</v>
      </c>
      <c r="D264" s="41">
        <v>54820</v>
      </c>
      <c r="E264" s="41">
        <v>48350</v>
      </c>
      <c r="F264" s="41">
        <v>41880</v>
      </c>
      <c r="G264" s="41">
        <v>35420</v>
      </c>
      <c r="H264" s="41">
        <v>28960</v>
      </c>
      <c r="I264" s="41">
        <v>22480</v>
      </c>
      <c r="J264" s="41">
        <v>17900</v>
      </c>
      <c r="K264" s="41">
        <v>14670</v>
      </c>
      <c r="L264" s="42">
        <v>215900</v>
      </c>
    </row>
    <row r="265" spans="1:12" x14ac:dyDescent="0.15">
      <c r="A265" s="33">
        <v>214</v>
      </c>
      <c r="B265" s="40">
        <v>644000</v>
      </c>
      <c r="C265" s="41">
        <v>647000</v>
      </c>
      <c r="D265" s="41">
        <v>55370</v>
      </c>
      <c r="E265" s="41">
        <v>48910</v>
      </c>
      <c r="F265" s="41">
        <v>42430</v>
      </c>
      <c r="G265" s="41">
        <v>35970</v>
      </c>
      <c r="H265" s="41">
        <v>29510</v>
      </c>
      <c r="I265" s="41">
        <v>23030</v>
      </c>
      <c r="J265" s="41">
        <v>18170</v>
      </c>
      <c r="K265" s="41">
        <v>14950</v>
      </c>
      <c r="L265" s="42">
        <v>217000</v>
      </c>
    </row>
    <row r="266" spans="1:12" x14ac:dyDescent="0.15">
      <c r="A266" s="33">
        <v>215</v>
      </c>
      <c r="B266" s="40">
        <v>647000</v>
      </c>
      <c r="C266" s="41">
        <v>650000</v>
      </c>
      <c r="D266" s="41">
        <v>55920</v>
      </c>
      <c r="E266" s="41">
        <v>49460</v>
      </c>
      <c r="F266" s="41">
        <v>42980</v>
      </c>
      <c r="G266" s="41">
        <v>36520</v>
      </c>
      <c r="H266" s="41">
        <v>30060</v>
      </c>
      <c r="I266" s="41">
        <v>23590</v>
      </c>
      <c r="J266" s="41">
        <v>18450</v>
      </c>
      <c r="K266" s="41">
        <v>15220</v>
      </c>
      <c r="L266" s="42">
        <v>218000</v>
      </c>
    </row>
    <row r="267" spans="1:12" x14ac:dyDescent="0.15">
      <c r="A267" s="33"/>
      <c r="B267" s="40"/>
      <c r="C267" s="41"/>
      <c r="D267" s="41"/>
      <c r="E267" s="41"/>
      <c r="F267" s="41"/>
      <c r="G267" s="41"/>
      <c r="H267" s="41"/>
      <c r="I267" s="41"/>
      <c r="J267" s="41"/>
      <c r="K267" s="41"/>
      <c r="L267" s="42"/>
    </row>
    <row r="268" spans="1:12" x14ac:dyDescent="0.15">
      <c r="A268" s="33">
        <v>216</v>
      </c>
      <c r="B268" s="40">
        <v>650000</v>
      </c>
      <c r="C268" s="41">
        <v>653000</v>
      </c>
      <c r="D268" s="41">
        <v>56470</v>
      </c>
      <c r="E268" s="41">
        <v>50010</v>
      </c>
      <c r="F268" s="41">
        <v>43540</v>
      </c>
      <c r="G268" s="41">
        <v>37070</v>
      </c>
      <c r="H268" s="41">
        <v>30610</v>
      </c>
      <c r="I268" s="41">
        <v>24140</v>
      </c>
      <c r="J268" s="41">
        <v>18730</v>
      </c>
      <c r="K268" s="41">
        <v>15500</v>
      </c>
      <c r="L268" s="42">
        <v>219000</v>
      </c>
    </row>
    <row r="269" spans="1:12" x14ac:dyDescent="0.15">
      <c r="A269" s="33">
        <v>217</v>
      </c>
      <c r="B269" s="40">
        <v>653000</v>
      </c>
      <c r="C269" s="41">
        <v>656000</v>
      </c>
      <c r="D269" s="41">
        <v>57020</v>
      </c>
      <c r="E269" s="41">
        <v>50560</v>
      </c>
      <c r="F269" s="41">
        <v>44090</v>
      </c>
      <c r="G269" s="41">
        <v>37620</v>
      </c>
      <c r="H269" s="41">
        <v>31160</v>
      </c>
      <c r="I269" s="41">
        <v>24690</v>
      </c>
      <c r="J269" s="41">
        <v>19000</v>
      </c>
      <c r="K269" s="41">
        <v>15770</v>
      </c>
      <c r="L269" s="42">
        <v>220000</v>
      </c>
    </row>
    <row r="270" spans="1:12" x14ac:dyDescent="0.15">
      <c r="A270" s="33">
        <v>218</v>
      </c>
      <c r="B270" s="40">
        <v>656000</v>
      </c>
      <c r="C270" s="41">
        <v>659000</v>
      </c>
      <c r="D270" s="41">
        <v>57570</v>
      </c>
      <c r="E270" s="41">
        <v>51110</v>
      </c>
      <c r="F270" s="41">
        <v>44640</v>
      </c>
      <c r="G270" s="41">
        <v>38180</v>
      </c>
      <c r="H270" s="41">
        <v>31710</v>
      </c>
      <c r="I270" s="41">
        <v>25240</v>
      </c>
      <c r="J270" s="41">
        <v>19280</v>
      </c>
      <c r="K270" s="41">
        <v>16050</v>
      </c>
      <c r="L270" s="42">
        <v>221000</v>
      </c>
    </row>
    <row r="271" spans="1:12" x14ac:dyDescent="0.15">
      <c r="A271" s="33">
        <v>219</v>
      </c>
      <c r="B271" s="40">
        <v>659000</v>
      </c>
      <c r="C271" s="41">
        <v>662000</v>
      </c>
      <c r="D271" s="41">
        <v>58130</v>
      </c>
      <c r="E271" s="41">
        <v>51660</v>
      </c>
      <c r="F271" s="41">
        <v>45190</v>
      </c>
      <c r="G271" s="41">
        <v>38730</v>
      </c>
      <c r="H271" s="41">
        <v>32260</v>
      </c>
      <c r="I271" s="41">
        <v>25790</v>
      </c>
      <c r="J271" s="41">
        <v>19550</v>
      </c>
      <c r="K271" s="41">
        <v>16330</v>
      </c>
      <c r="L271" s="42">
        <v>222100</v>
      </c>
    </row>
    <row r="272" spans="1:12" x14ac:dyDescent="0.15">
      <c r="A272" s="33">
        <v>220</v>
      </c>
      <c r="B272" s="40">
        <v>662000</v>
      </c>
      <c r="C272" s="41">
        <v>665000</v>
      </c>
      <c r="D272" s="41">
        <v>58680</v>
      </c>
      <c r="E272" s="41">
        <v>52210</v>
      </c>
      <c r="F272" s="41">
        <v>45740</v>
      </c>
      <c r="G272" s="41">
        <v>39280</v>
      </c>
      <c r="H272" s="41">
        <v>32810</v>
      </c>
      <c r="I272" s="41">
        <v>26340</v>
      </c>
      <c r="J272" s="41">
        <v>19880</v>
      </c>
      <c r="K272" s="41">
        <v>16600</v>
      </c>
      <c r="L272" s="42">
        <v>223100</v>
      </c>
    </row>
    <row r="273" spans="1:12" x14ac:dyDescent="0.15">
      <c r="A273" s="33"/>
      <c r="B273" s="40"/>
      <c r="C273" s="41"/>
      <c r="D273" s="41"/>
      <c r="E273" s="41"/>
      <c r="F273" s="41"/>
      <c r="G273" s="41"/>
      <c r="H273" s="41"/>
      <c r="I273" s="41"/>
      <c r="J273" s="41"/>
      <c r="K273" s="41"/>
      <c r="L273" s="42"/>
    </row>
    <row r="274" spans="1:12" x14ac:dyDescent="0.15">
      <c r="A274" s="33">
        <v>221</v>
      </c>
      <c r="B274" s="40">
        <v>665000</v>
      </c>
      <c r="C274" s="41">
        <v>668000</v>
      </c>
      <c r="D274" s="41">
        <v>59230</v>
      </c>
      <c r="E274" s="41">
        <v>52770</v>
      </c>
      <c r="F274" s="41">
        <v>46290</v>
      </c>
      <c r="G274" s="41">
        <v>39830</v>
      </c>
      <c r="H274" s="41">
        <v>33370</v>
      </c>
      <c r="I274" s="41">
        <v>26890</v>
      </c>
      <c r="J274" s="41">
        <v>20430</v>
      </c>
      <c r="K274" s="41">
        <v>16880</v>
      </c>
      <c r="L274" s="42">
        <v>224100</v>
      </c>
    </row>
    <row r="275" spans="1:12" x14ac:dyDescent="0.15">
      <c r="A275" s="33">
        <v>222</v>
      </c>
      <c r="B275" s="40">
        <v>668000</v>
      </c>
      <c r="C275" s="41">
        <v>671000</v>
      </c>
      <c r="D275" s="41">
        <v>59780</v>
      </c>
      <c r="E275" s="41">
        <v>53320</v>
      </c>
      <c r="F275" s="41">
        <v>46840</v>
      </c>
      <c r="G275" s="41">
        <v>40380</v>
      </c>
      <c r="H275" s="41">
        <v>33920</v>
      </c>
      <c r="I275" s="41">
        <v>27440</v>
      </c>
      <c r="J275" s="41">
        <v>20980</v>
      </c>
      <c r="K275" s="41">
        <v>17150</v>
      </c>
      <c r="L275" s="42">
        <v>225000</v>
      </c>
    </row>
    <row r="276" spans="1:12" x14ac:dyDescent="0.15">
      <c r="A276" s="33">
        <v>223</v>
      </c>
      <c r="B276" s="40">
        <v>671000</v>
      </c>
      <c r="C276" s="41">
        <v>674000</v>
      </c>
      <c r="D276" s="41">
        <v>60330</v>
      </c>
      <c r="E276" s="41">
        <v>53870</v>
      </c>
      <c r="F276" s="41">
        <v>47390</v>
      </c>
      <c r="G276" s="41">
        <v>40930</v>
      </c>
      <c r="H276" s="41">
        <v>34470</v>
      </c>
      <c r="I276" s="41">
        <v>28000</v>
      </c>
      <c r="J276" s="41">
        <v>21530</v>
      </c>
      <c r="K276" s="41">
        <v>17430</v>
      </c>
      <c r="L276" s="42">
        <v>226000</v>
      </c>
    </row>
    <row r="277" spans="1:12" x14ac:dyDescent="0.15">
      <c r="A277" s="33">
        <v>224</v>
      </c>
      <c r="B277" s="40">
        <v>674000</v>
      </c>
      <c r="C277" s="41">
        <v>677000</v>
      </c>
      <c r="D277" s="41">
        <v>60880</v>
      </c>
      <c r="E277" s="41">
        <v>54420</v>
      </c>
      <c r="F277" s="41">
        <v>47950</v>
      </c>
      <c r="G277" s="41">
        <v>41480</v>
      </c>
      <c r="H277" s="41">
        <v>35020</v>
      </c>
      <c r="I277" s="41">
        <v>28550</v>
      </c>
      <c r="J277" s="41">
        <v>22080</v>
      </c>
      <c r="K277" s="41">
        <v>17700</v>
      </c>
      <c r="L277" s="42">
        <v>227100</v>
      </c>
    </row>
    <row r="278" spans="1:12" x14ac:dyDescent="0.15">
      <c r="A278" s="33">
        <v>225</v>
      </c>
      <c r="B278" s="40">
        <v>677000</v>
      </c>
      <c r="C278" s="41">
        <v>680000</v>
      </c>
      <c r="D278" s="41">
        <v>61430</v>
      </c>
      <c r="E278" s="41">
        <v>54970</v>
      </c>
      <c r="F278" s="41">
        <v>48500</v>
      </c>
      <c r="G278" s="41">
        <v>42030</v>
      </c>
      <c r="H278" s="41">
        <v>35570</v>
      </c>
      <c r="I278" s="41">
        <v>29100</v>
      </c>
      <c r="J278" s="41">
        <v>22640</v>
      </c>
      <c r="K278" s="41">
        <v>17980</v>
      </c>
      <c r="L278" s="42">
        <v>228100</v>
      </c>
    </row>
    <row r="279" spans="1:12" x14ac:dyDescent="0.15">
      <c r="A279" s="33"/>
      <c r="B279" s="40"/>
      <c r="C279" s="41"/>
      <c r="D279" s="41"/>
      <c r="E279" s="41"/>
      <c r="F279" s="41"/>
      <c r="G279" s="41"/>
      <c r="H279" s="41"/>
      <c r="I279" s="41"/>
      <c r="J279" s="41"/>
      <c r="K279" s="41"/>
      <c r="L279" s="42"/>
    </row>
    <row r="280" spans="1:12" x14ac:dyDescent="0.15">
      <c r="A280" s="33">
        <v>226</v>
      </c>
      <c r="B280" s="40">
        <v>680000</v>
      </c>
      <c r="C280" s="41">
        <v>683000</v>
      </c>
      <c r="D280" s="41">
        <v>61980</v>
      </c>
      <c r="E280" s="41">
        <v>55520</v>
      </c>
      <c r="F280" s="41">
        <v>49050</v>
      </c>
      <c r="G280" s="41">
        <v>42590</v>
      </c>
      <c r="H280" s="41">
        <v>36120</v>
      </c>
      <c r="I280" s="41">
        <v>29650</v>
      </c>
      <c r="J280" s="41">
        <v>23190</v>
      </c>
      <c r="K280" s="41">
        <v>18260</v>
      </c>
      <c r="L280" s="42">
        <v>229100</v>
      </c>
    </row>
    <row r="281" spans="1:12" x14ac:dyDescent="0.15">
      <c r="A281" s="33">
        <v>227</v>
      </c>
      <c r="B281" s="40">
        <v>683000</v>
      </c>
      <c r="C281" s="41">
        <v>686000</v>
      </c>
      <c r="D281" s="41">
        <v>62540</v>
      </c>
      <c r="E281" s="41">
        <v>56070</v>
      </c>
      <c r="F281" s="41">
        <v>49600</v>
      </c>
      <c r="G281" s="41">
        <v>43140</v>
      </c>
      <c r="H281" s="41">
        <v>36670</v>
      </c>
      <c r="I281" s="41">
        <v>30200</v>
      </c>
      <c r="J281" s="41">
        <v>23740</v>
      </c>
      <c r="K281" s="41">
        <v>18530</v>
      </c>
      <c r="L281" s="42">
        <v>230400</v>
      </c>
    </row>
    <row r="282" spans="1:12" x14ac:dyDescent="0.15">
      <c r="A282" s="33">
        <v>228</v>
      </c>
      <c r="B282" s="40">
        <v>686000</v>
      </c>
      <c r="C282" s="41">
        <v>689000</v>
      </c>
      <c r="D282" s="41">
        <v>63090</v>
      </c>
      <c r="E282" s="41">
        <v>56620</v>
      </c>
      <c r="F282" s="41">
        <v>50150</v>
      </c>
      <c r="G282" s="41">
        <v>43690</v>
      </c>
      <c r="H282" s="41">
        <v>37230</v>
      </c>
      <c r="I282" s="41">
        <v>30750</v>
      </c>
      <c r="J282" s="41">
        <v>24290</v>
      </c>
      <c r="K282" s="41">
        <v>18810</v>
      </c>
      <c r="L282" s="42">
        <v>232100</v>
      </c>
    </row>
    <row r="283" spans="1:12" x14ac:dyDescent="0.15">
      <c r="A283" s="33">
        <v>229</v>
      </c>
      <c r="B283" s="40">
        <v>689000</v>
      </c>
      <c r="C283" s="41">
        <v>692000</v>
      </c>
      <c r="D283" s="41">
        <v>63640</v>
      </c>
      <c r="E283" s="41">
        <v>57180</v>
      </c>
      <c r="F283" s="41">
        <v>50700</v>
      </c>
      <c r="G283" s="41">
        <v>44240</v>
      </c>
      <c r="H283" s="41">
        <v>37780</v>
      </c>
      <c r="I283" s="41">
        <v>31300</v>
      </c>
      <c r="J283" s="41">
        <v>24840</v>
      </c>
      <c r="K283" s="41">
        <v>19080</v>
      </c>
      <c r="L283" s="42">
        <v>233600</v>
      </c>
    </row>
    <row r="284" spans="1:12" x14ac:dyDescent="0.15">
      <c r="A284" s="33">
        <v>230</v>
      </c>
      <c r="B284" s="40">
        <v>692000</v>
      </c>
      <c r="C284" s="41">
        <v>695000</v>
      </c>
      <c r="D284" s="41">
        <v>64190</v>
      </c>
      <c r="E284" s="41">
        <v>57730</v>
      </c>
      <c r="F284" s="41">
        <v>51250</v>
      </c>
      <c r="G284" s="41">
        <v>44790</v>
      </c>
      <c r="H284" s="41">
        <v>38330</v>
      </c>
      <c r="I284" s="41">
        <v>31860</v>
      </c>
      <c r="J284" s="41">
        <v>25390</v>
      </c>
      <c r="K284" s="41">
        <v>19360</v>
      </c>
      <c r="L284" s="42">
        <v>235100</v>
      </c>
    </row>
    <row r="285" spans="1:12" x14ac:dyDescent="0.15">
      <c r="A285" s="33"/>
      <c r="B285" s="40"/>
      <c r="C285" s="41"/>
      <c r="D285" s="41"/>
      <c r="E285" s="41"/>
      <c r="F285" s="41"/>
      <c r="G285" s="41"/>
      <c r="H285" s="41"/>
      <c r="I285" s="41"/>
      <c r="J285" s="41"/>
      <c r="K285" s="41"/>
      <c r="L285" s="42"/>
    </row>
    <row r="286" spans="1:12" x14ac:dyDescent="0.15">
      <c r="A286" s="33">
        <v>231</v>
      </c>
      <c r="B286" s="40">
        <v>695000</v>
      </c>
      <c r="C286" s="41">
        <v>698000</v>
      </c>
      <c r="D286" s="41">
        <v>64740</v>
      </c>
      <c r="E286" s="41">
        <v>58280</v>
      </c>
      <c r="F286" s="41">
        <v>51810</v>
      </c>
      <c r="G286" s="41">
        <v>45340</v>
      </c>
      <c r="H286" s="41">
        <v>38880</v>
      </c>
      <c r="I286" s="41">
        <v>32410</v>
      </c>
      <c r="J286" s="41">
        <v>25940</v>
      </c>
      <c r="K286" s="41">
        <v>19630</v>
      </c>
      <c r="L286" s="42">
        <v>236700</v>
      </c>
    </row>
    <row r="287" spans="1:12" x14ac:dyDescent="0.15">
      <c r="A287" s="33">
        <v>232</v>
      </c>
      <c r="B287" s="40">
        <v>698000</v>
      </c>
      <c r="C287" s="41">
        <v>701000</v>
      </c>
      <c r="D287" s="41">
        <v>65290</v>
      </c>
      <c r="E287" s="41">
        <v>58830</v>
      </c>
      <c r="F287" s="41">
        <v>52360</v>
      </c>
      <c r="G287" s="41">
        <v>45890</v>
      </c>
      <c r="H287" s="41">
        <v>39430</v>
      </c>
      <c r="I287" s="41">
        <v>32960</v>
      </c>
      <c r="J287" s="41">
        <v>26490</v>
      </c>
      <c r="K287" s="41">
        <v>20030</v>
      </c>
      <c r="L287" s="42">
        <v>238200</v>
      </c>
    </row>
    <row r="288" spans="1:12" x14ac:dyDescent="0.15">
      <c r="A288" s="33">
        <v>233</v>
      </c>
      <c r="B288" s="40">
        <v>701000</v>
      </c>
      <c r="C288" s="41">
        <v>704000</v>
      </c>
      <c r="D288" s="41">
        <v>65840</v>
      </c>
      <c r="E288" s="41">
        <v>59380</v>
      </c>
      <c r="F288" s="41">
        <v>52910</v>
      </c>
      <c r="G288" s="41">
        <v>46450</v>
      </c>
      <c r="H288" s="41">
        <v>39980</v>
      </c>
      <c r="I288" s="41">
        <v>33510</v>
      </c>
      <c r="J288" s="41">
        <v>27050</v>
      </c>
      <c r="K288" s="41">
        <v>20580</v>
      </c>
      <c r="L288" s="42">
        <v>239700</v>
      </c>
    </row>
    <row r="289" spans="1:12" x14ac:dyDescent="0.15">
      <c r="A289" s="33">
        <v>234</v>
      </c>
      <c r="B289" s="40">
        <v>704000</v>
      </c>
      <c r="C289" s="41">
        <v>707000</v>
      </c>
      <c r="D289" s="41">
        <v>66400</v>
      </c>
      <c r="E289" s="41">
        <v>59930</v>
      </c>
      <c r="F289" s="41">
        <v>53460</v>
      </c>
      <c r="G289" s="41">
        <v>47000</v>
      </c>
      <c r="H289" s="41">
        <v>40530</v>
      </c>
      <c r="I289" s="41">
        <v>34060</v>
      </c>
      <c r="J289" s="41">
        <v>27600</v>
      </c>
      <c r="K289" s="41">
        <v>21130</v>
      </c>
      <c r="L289" s="42">
        <v>241300</v>
      </c>
    </row>
    <row r="290" spans="1:12" x14ac:dyDescent="0.15">
      <c r="A290" s="33">
        <v>235</v>
      </c>
      <c r="B290" s="40">
        <v>707000</v>
      </c>
      <c r="C290" s="41">
        <v>710000</v>
      </c>
      <c r="D290" s="41">
        <v>66960</v>
      </c>
      <c r="E290" s="41">
        <v>60480</v>
      </c>
      <c r="F290" s="41">
        <v>54020</v>
      </c>
      <c r="G290" s="41">
        <v>47550</v>
      </c>
      <c r="H290" s="41">
        <v>41090</v>
      </c>
      <c r="I290" s="41">
        <v>34620</v>
      </c>
      <c r="J290" s="41">
        <v>28150</v>
      </c>
      <c r="K290" s="41">
        <v>21690</v>
      </c>
      <c r="L290" s="42">
        <v>242900</v>
      </c>
    </row>
    <row r="291" spans="1:12" x14ac:dyDescent="0.15">
      <c r="A291" s="33"/>
      <c r="B291" s="40"/>
      <c r="C291" s="41"/>
      <c r="D291" s="41"/>
      <c r="E291" s="41"/>
      <c r="F291" s="41"/>
      <c r="G291" s="41"/>
      <c r="H291" s="41"/>
      <c r="I291" s="41"/>
      <c r="J291" s="41"/>
      <c r="K291" s="41"/>
      <c r="L291" s="42"/>
    </row>
    <row r="292" spans="1:12" x14ac:dyDescent="0.15">
      <c r="A292" s="33">
        <v>236</v>
      </c>
      <c r="B292" s="40">
        <v>710000</v>
      </c>
      <c r="C292" s="41">
        <v>713000</v>
      </c>
      <c r="D292" s="41">
        <v>67570</v>
      </c>
      <c r="E292" s="41">
        <v>61100</v>
      </c>
      <c r="F292" s="41">
        <v>54630</v>
      </c>
      <c r="G292" s="41">
        <v>48160</v>
      </c>
      <c r="H292" s="41">
        <v>41700</v>
      </c>
      <c r="I292" s="41">
        <v>35230</v>
      </c>
      <c r="J292" s="41">
        <v>28760</v>
      </c>
      <c r="K292" s="41">
        <v>22300</v>
      </c>
      <c r="L292" s="42">
        <v>244400</v>
      </c>
    </row>
    <row r="293" spans="1:12" x14ac:dyDescent="0.15">
      <c r="A293" s="33">
        <v>237</v>
      </c>
      <c r="B293" s="40">
        <v>713000</v>
      </c>
      <c r="C293" s="41">
        <v>716000</v>
      </c>
      <c r="D293" s="41">
        <v>68180</v>
      </c>
      <c r="E293" s="41">
        <v>61710</v>
      </c>
      <c r="F293" s="41">
        <v>55250</v>
      </c>
      <c r="G293" s="41">
        <v>48770</v>
      </c>
      <c r="H293" s="41">
        <v>42310</v>
      </c>
      <c r="I293" s="41">
        <v>35850</v>
      </c>
      <c r="J293" s="41">
        <v>29370</v>
      </c>
      <c r="K293" s="41">
        <v>22910</v>
      </c>
      <c r="L293" s="42">
        <v>246000</v>
      </c>
    </row>
    <row r="294" spans="1:12" x14ac:dyDescent="0.15">
      <c r="A294" s="33">
        <v>238</v>
      </c>
      <c r="B294" s="40">
        <v>716000</v>
      </c>
      <c r="C294" s="41">
        <v>719000</v>
      </c>
      <c r="D294" s="41">
        <v>68790</v>
      </c>
      <c r="E294" s="41">
        <v>62320</v>
      </c>
      <c r="F294" s="41">
        <v>55860</v>
      </c>
      <c r="G294" s="41">
        <v>49390</v>
      </c>
      <c r="H294" s="41">
        <v>42920</v>
      </c>
      <c r="I294" s="41">
        <v>36460</v>
      </c>
      <c r="J294" s="41">
        <v>29990</v>
      </c>
      <c r="K294" s="41">
        <v>23520</v>
      </c>
      <c r="L294" s="42">
        <v>247500</v>
      </c>
    </row>
    <row r="295" spans="1:12" x14ac:dyDescent="0.15">
      <c r="A295" s="33">
        <v>239</v>
      </c>
      <c r="B295" s="40">
        <v>719000</v>
      </c>
      <c r="C295" s="41">
        <v>722000</v>
      </c>
      <c r="D295" s="41">
        <v>69410</v>
      </c>
      <c r="E295" s="41">
        <v>62930</v>
      </c>
      <c r="F295" s="41">
        <v>56470</v>
      </c>
      <c r="G295" s="41">
        <v>50000</v>
      </c>
      <c r="H295" s="41">
        <v>43540</v>
      </c>
      <c r="I295" s="41">
        <v>37070</v>
      </c>
      <c r="J295" s="41">
        <v>30600</v>
      </c>
      <c r="K295" s="41">
        <v>24140</v>
      </c>
      <c r="L295" s="42">
        <v>249000</v>
      </c>
    </row>
    <row r="296" spans="1:12" x14ac:dyDescent="0.15">
      <c r="A296" s="33">
        <v>240</v>
      </c>
      <c r="B296" s="40">
        <v>722000</v>
      </c>
      <c r="C296" s="41">
        <v>725000</v>
      </c>
      <c r="D296" s="41">
        <v>70020</v>
      </c>
      <c r="E296" s="41">
        <v>63550</v>
      </c>
      <c r="F296" s="41">
        <v>57080</v>
      </c>
      <c r="G296" s="41">
        <v>50610</v>
      </c>
      <c r="H296" s="41">
        <v>44150</v>
      </c>
      <c r="I296" s="41">
        <v>37690</v>
      </c>
      <c r="J296" s="41">
        <v>31210</v>
      </c>
      <c r="K296" s="41">
        <v>24750</v>
      </c>
      <c r="L296" s="42">
        <v>250600</v>
      </c>
    </row>
    <row r="297" spans="1:12" x14ac:dyDescent="0.15">
      <c r="A297" s="33"/>
      <c r="B297" s="40"/>
      <c r="C297" s="41"/>
      <c r="D297" s="41"/>
      <c r="E297" s="41"/>
      <c r="F297" s="41"/>
      <c r="G297" s="41"/>
      <c r="H297" s="41"/>
      <c r="I297" s="41"/>
      <c r="J297" s="41"/>
      <c r="K297" s="41"/>
      <c r="L297" s="42"/>
    </row>
    <row r="298" spans="1:12" x14ac:dyDescent="0.15">
      <c r="A298" s="33">
        <v>241</v>
      </c>
      <c r="B298" s="40">
        <v>725000</v>
      </c>
      <c r="C298" s="41">
        <v>728000</v>
      </c>
      <c r="D298" s="41">
        <v>70630</v>
      </c>
      <c r="E298" s="41">
        <v>64160</v>
      </c>
      <c r="F298" s="41">
        <v>57700</v>
      </c>
      <c r="G298" s="41">
        <v>51220</v>
      </c>
      <c r="H298" s="41">
        <v>44760</v>
      </c>
      <c r="I298" s="41">
        <v>38300</v>
      </c>
      <c r="J298" s="41">
        <v>31820</v>
      </c>
      <c r="K298" s="41">
        <v>25360</v>
      </c>
      <c r="L298" s="42">
        <v>252200</v>
      </c>
    </row>
    <row r="299" spans="1:12" x14ac:dyDescent="0.15">
      <c r="A299" s="33">
        <v>242</v>
      </c>
      <c r="B299" s="40">
        <v>728000</v>
      </c>
      <c r="C299" s="41">
        <v>731000</v>
      </c>
      <c r="D299" s="41">
        <v>71250</v>
      </c>
      <c r="E299" s="41">
        <v>64770</v>
      </c>
      <c r="F299" s="41">
        <v>58310</v>
      </c>
      <c r="G299" s="41">
        <v>51840</v>
      </c>
      <c r="H299" s="41">
        <v>45370</v>
      </c>
      <c r="I299" s="41">
        <v>38910</v>
      </c>
      <c r="J299" s="41">
        <v>32440</v>
      </c>
      <c r="K299" s="41">
        <v>25970</v>
      </c>
      <c r="L299" s="42">
        <v>253700</v>
      </c>
    </row>
    <row r="300" spans="1:12" x14ac:dyDescent="0.15">
      <c r="A300" s="33">
        <v>243</v>
      </c>
      <c r="B300" s="40">
        <v>731000</v>
      </c>
      <c r="C300" s="41">
        <v>734000</v>
      </c>
      <c r="D300" s="41">
        <v>71860</v>
      </c>
      <c r="E300" s="41">
        <v>65380</v>
      </c>
      <c r="F300" s="41">
        <v>58920</v>
      </c>
      <c r="G300" s="41">
        <v>52450</v>
      </c>
      <c r="H300" s="41">
        <v>45990</v>
      </c>
      <c r="I300" s="41">
        <v>39520</v>
      </c>
      <c r="J300" s="41">
        <v>33050</v>
      </c>
      <c r="K300" s="41">
        <v>26590</v>
      </c>
      <c r="L300" s="42">
        <v>255300</v>
      </c>
    </row>
    <row r="301" spans="1:12" x14ac:dyDescent="0.15">
      <c r="A301" s="33">
        <v>244</v>
      </c>
      <c r="B301" s="40">
        <v>734000</v>
      </c>
      <c r="C301" s="41">
        <v>737000</v>
      </c>
      <c r="D301" s="41">
        <v>72470</v>
      </c>
      <c r="E301" s="41">
        <v>66000</v>
      </c>
      <c r="F301" s="41">
        <v>59530</v>
      </c>
      <c r="G301" s="41">
        <v>53060</v>
      </c>
      <c r="H301" s="41">
        <v>46600</v>
      </c>
      <c r="I301" s="41">
        <v>40140</v>
      </c>
      <c r="J301" s="41">
        <v>33660</v>
      </c>
      <c r="K301" s="41">
        <v>27200</v>
      </c>
      <c r="L301" s="42">
        <v>256800</v>
      </c>
    </row>
    <row r="302" spans="1:12" x14ac:dyDescent="0.15">
      <c r="A302" s="33">
        <v>245</v>
      </c>
      <c r="B302" s="40">
        <v>737000</v>
      </c>
      <c r="C302" s="41">
        <v>740000</v>
      </c>
      <c r="D302" s="41">
        <v>73080</v>
      </c>
      <c r="E302" s="41">
        <v>66610</v>
      </c>
      <c r="F302" s="41">
        <v>60150</v>
      </c>
      <c r="G302" s="41">
        <v>53670</v>
      </c>
      <c r="H302" s="41">
        <v>47210</v>
      </c>
      <c r="I302" s="41">
        <v>40750</v>
      </c>
      <c r="J302" s="41">
        <v>34270</v>
      </c>
      <c r="K302" s="41">
        <v>27810</v>
      </c>
      <c r="L302" s="42">
        <v>258300</v>
      </c>
    </row>
    <row r="303" spans="1:12" ht="14.25" thickBot="1" x14ac:dyDescent="0.2">
      <c r="A303" s="33"/>
      <c r="B303" s="43"/>
      <c r="C303" s="44"/>
      <c r="D303" s="44"/>
      <c r="E303" s="44"/>
      <c r="F303" s="44"/>
      <c r="G303" s="44"/>
      <c r="H303" s="44"/>
      <c r="I303" s="44"/>
      <c r="J303" s="44"/>
      <c r="K303" s="44"/>
      <c r="L303" s="45"/>
    </row>
    <row r="304" spans="1:12" ht="12.95" customHeight="1" x14ac:dyDescent="0.15">
      <c r="A304" s="33"/>
      <c r="B304" s="46"/>
      <c r="C304" s="47"/>
      <c r="D304" s="48"/>
      <c r="E304" s="48"/>
      <c r="F304" s="48"/>
      <c r="G304" s="48"/>
      <c r="H304" s="48"/>
      <c r="I304" s="48"/>
      <c r="J304" s="48"/>
      <c r="K304" s="48"/>
      <c r="L304" s="49"/>
    </row>
    <row r="305" spans="1:12" ht="12.95" customHeight="1" x14ac:dyDescent="0.15">
      <c r="A305" s="33"/>
      <c r="B305" s="50" t="s">
        <v>40</v>
      </c>
      <c r="C305" s="51"/>
      <c r="D305" s="52">
        <v>73390</v>
      </c>
      <c r="E305" s="52">
        <v>66920</v>
      </c>
      <c r="F305" s="52">
        <v>60450</v>
      </c>
      <c r="G305" s="52">
        <v>53980</v>
      </c>
      <c r="H305" s="52">
        <v>47520</v>
      </c>
      <c r="I305" s="52">
        <v>41050</v>
      </c>
      <c r="J305" s="52">
        <v>34580</v>
      </c>
      <c r="K305" s="52">
        <v>28120</v>
      </c>
      <c r="L305" s="53">
        <v>259800</v>
      </c>
    </row>
    <row r="306" spans="1:12" ht="12.95" customHeight="1" x14ac:dyDescent="0.15">
      <c r="A306" s="33"/>
      <c r="B306" s="46"/>
      <c r="C306" s="47"/>
      <c r="D306" s="54"/>
      <c r="E306" s="55"/>
      <c r="F306" s="55"/>
      <c r="G306" s="55"/>
      <c r="H306" s="55"/>
      <c r="I306" s="55"/>
      <c r="J306" s="55"/>
      <c r="K306" s="56"/>
      <c r="L306" s="406" t="s">
        <v>41</v>
      </c>
    </row>
    <row r="307" spans="1:12" ht="12.95" customHeight="1" x14ac:dyDescent="0.15">
      <c r="A307" s="33"/>
      <c r="B307" s="57" t="s">
        <v>42</v>
      </c>
      <c r="C307" s="58"/>
      <c r="D307" s="59"/>
      <c r="E307" s="60"/>
      <c r="F307" s="60"/>
      <c r="G307" s="60"/>
      <c r="H307" s="60"/>
      <c r="I307" s="60"/>
      <c r="J307" s="60"/>
      <c r="K307" s="47"/>
      <c r="L307" s="407"/>
    </row>
    <row r="308" spans="1:12" ht="12.95" customHeight="1" x14ac:dyDescent="0.15">
      <c r="A308" s="33"/>
      <c r="B308" s="46"/>
      <c r="C308" s="47"/>
      <c r="D308" s="61" t="s">
        <v>43</v>
      </c>
      <c r="E308" s="62"/>
      <c r="F308" s="62"/>
      <c r="G308" s="62"/>
      <c r="H308" s="62"/>
      <c r="I308" s="62"/>
      <c r="J308" s="62"/>
      <c r="K308" s="58"/>
      <c r="L308" s="407"/>
    </row>
    <row r="309" spans="1:12" ht="12.95" customHeight="1" x14ac:dyDescent="0.15">
      <c r="A309" s="33"/>
      <c r="B309" s="57" t="s">
        <v>44</v>
      </c>
      <c r="C309" s="58"/>
      <c r="D309" s="59"/>
      <c r="E309" s="60"/>
      <c r="F309" s="60"/>
      <c r="G309" s="60"/>
      <c r="H309" s="60"/>
      <c r="I309" s="60"/>
      <c r="J309" s="60"/>
      <c r="K309" s="47"/>
      <c r="L309" s="407"/>
    </row>
    <row r="310" spans="1:12" ht="12.95" customHeight="1" x14ac:dyDescent="0.15">
      <c r="A310" s="33"/>
      <c r="B310" s="63"/>
      <c r="C310" s="64"/>
      <c r="D310" s="61" t="s">
        <v>45</v>
      </c>
      <c r="E310" s="62"/>
      <c r="F310" s="62"/>
      <c r="G310" s="62"/>
      <c r="H310" s="62"/>
      <c r="I310" s="62"/>
      <c r="J310" s="62"/>
      <c r="K310" s="58"/>
      <c r="L310" s="407"/>
    </row>
    <row r="311" spans="1:12" ht="12.95" customHeight="1" x14ac:dyDescent="0.15">
      <c r="A311" s="33"/>
      <c r="B311" s="57" t="s">
        <v>46</v>
      </c>
      <c r="C311" s="58"/>
      <c r="D311" s="59"/>
      <c r="E311" s="60"/>
      <c r="F311" s="60"/>
      <c r="G311" s="60"/>
      <c r="H311" s="60"/>
      <c r="I311" s="60"/>
      <c r="J311" s="60"/>
      <c r="K311" s="47"/>
      <c r="L311" s="407"/>
    </row>
    <row r="312" spans="1:12" ht="12.95" customHeight="1" x14ac:dyDescent="0.15">
      <c r="A312" s="33"/>
      <c r="B312" s="65"/>
      <c r="C312" s="66"/>
      <c r="D312" s="67"/>
      <c r="E312" s="68"/>
      <c r="F312" s="68"/>
      <c r="G312" s="68"/>
      <c r="H312" s="68"/>
      <c r="I312" s="68"/>
      <c r="J312" s="68"/>
      <c r="K312" s="51"/>
      <c r="L312" s="407"/>
    </row>
    <row r="313" spans="1:12" ht="12.95" customHeight="1" x14ac:dyDescent="0.15">
      <c r="A313" s="33"/>
      <c r="B313" s="69" t="s">
        <v>47</v>
      </c>
      <c r="C313" s="70"/>
      <c r="D313" s="71" t="s">
        <v>1</v>
      </c>
      <c r="E313" s="71" t="s">
        <v>1</v>
      </c>
      <c r="F313" s="71" t="s">
        <v>1</v>
      </c>
      <c r="G313" s="71" t="s">
        <v>1</v>
      </c>
      <c r="H313" s="71" t="s">
        <v>1</v>
      </c>
      <c r="I313" s="71" t="s">
        <v>1</v>
      </c>
      <c r="J313" s="71" t="s">
        <v>1</v>
      </c>
      <c r="K313" s="71" t="s">
        <v>1</v>
      </c>
      <c r="L313" s="407"/>
    </row>
    <row r="314" spans="1:12" ht="12.95" customHeight="1" x14ac:dyDescent="0.15">
      <c r="A314" s="33"/>
      <c r="B314" s="50" t="s">
        <v>48</v>
      </c>
      <c r="C314" s="51"/>
      <c r="D314" s="52">
        <v>81560</v>
      </c>
      <c r="E314" s="52">
        <v>75090</v>
      </c>
      <c r="F314" s="52">
        <v>68620</v>
      </c>
      <c r="G314" s="52">
        <v>62150</v>
      </c>
      <c r="H314" s="52">
        <v>55690</v>
      </c>
      <c r="I314" s="52">
        <v>49220</v>
      </c>
      <c r="J314" s="52">
        <v>42750</v>
      </c>
      <c r="K314" s="52">
        <v>36290</v>
      </c>
      <c r="L314" s="407"/>
    </row>
    <row r="315" spans="1:12" ht="12.95" customHeight="1" x14ac:dyDescent="0.15">
      <c r="A315" s="33"/>
      <c r="B315" s="46"/>
      <c r="C315" s="47"/>
      <c r="D315" s="54"/>
      <c r="E315" s="55"/>
      <c r="F315" s="55"/>
      <c r="G315" s="55"/>
      <c r="H315" s="55"/>
      <c r="I315" s="55"/>
      <c r="J315" s="55"/>
      <c r="K315" s="56"/>
      <c r="L315" s="407"/>
    </row>
    <row r="316" spans="1:12" ht="12.95" customHeight="1" x14ac:dyDescent="0.15">
      <c r="A316" s="33"/>
      <c r="B316" s="57" t="s">
        <v>49</v>
      </c>
      <c r="C316" s="58"/>
      <c r="D316" s="59"/>
      <c r="E316" s="60"/>
      <c r="F316" s="60"/>
      <c r="G316" s="60"/>
      <c r="H316" s="60"/>
      <c r="I316" s="60"/>
      <c r="J316" s="60"/>
      <c r="K316" s="47"/>
      <c r="L316" s="407"/>
    </row>
    <row r="317" spans="1:12" ht="12.95" customHeight="1" x14ac:dyDescent="0.15">
      <c r="A317" s="33"/>
      <c r="B317" s="46"/>
      <c r="C317" s="47"/>
      <c r="D317" s="61" t="s">
        <v>50</v>
      </c>
      <c r="E317" s="62"/>
      <c r="F317" s="62"/>
      <c r="G317" s="62"/>
      <c r="H317" s="62"/>
      <c r="I317" s="62"/>
      <c r="J317" s="62"/>
      <c r="K317" s="58"/>
      <c r="L317" s="407"/>
    </row>
    <row r="318" spans="1:12" ht="12.95" customHeight="1" x14ac:dyDescent="0.15">
      <c r="A318" s="33"/>
      <c r="B318" s="57" t="s">
        <v>51</v>
      </c>
      <c r="C318" s="58"/>
      <c r="D318" s="59"/>
      <c r="E318" s="60"/>
      <c r="F318" s="60"/>
      <c r="G318" s="60"/>
      <c r="H318" s="60"/>
      <c r="I318" s="60"/>
      <c r="J318" s="60"/>
      <c r="K318" s="47"/>
      <c r="L318" s="407"/>
    </row>
    <row r="319" spans="1:12" ht="12.95" customHeight="1" x14ac:dyDescent="0.15">
      <c r="A319" s="33"/>
      <c r="B319" s="63"/>
      <c r="C319" s="64"/>
      <c r="D319" s="61" t="s">
        <v>52</v>
      </c>
      <c r="E319" s="62"/>
      <c r="F319" s="62"/>
      <c r="G319" s="62"/>
      <c r="H319" s="62"/>
      <c r="I319" s="62"/>
      <c r="J319" s="62"/>
      <c r="K319" s="58"/>
      <c r="L319" s="407"/>
    </row>
    <row r="320" spans="1:12" ht="12.95" customHeight="1" x14ac:dyDescent="0.15">
      <c r="A320" s="33"/>
      <c r="B320" s="57" t="s">
        <v>46</v>
      </c>
      <c r="C320" s="58"/>
      <c r="D320" s="59"/>
      <c r="E320" s="60"/>
      <c r="F320" s="60"/>
      <c r="G320" s="60"/>
      <c r="H320" s="60"/>
      <c r="I320" s="60"/>
      <c r="J320" s="60"/>
      <c r="K320" s="47"/>
      <c r="L320" s="407"/>
    </row>
    <row r="321" spans="1:12" ht="12.95" customHeight="1" x14ac:dyDescent="0.15">
      <c r="A321" s="33"/>
      <c r="B321" s="65"/>
      <c r="C321" s="66"/>
      <c r="D321" s="67"/>
      <c r="E321" s="68"/>
      <c r="F321" s="68"/>
      <c r="G321" s="68"/>
      <c r="H321" s="68"/>
      <c r="I321" s="68"/>
      <c r="J321" s="68"/>
      <c r="K321" s="51"/>
      <c r="L321" s="407"/>
    </row>
    <row r="322" spans="1:12" ht="12.95" customHeight="1" x14ac:dyDescent="0.15">
      <c r="A322" s="33"/>
      <c r="B322" s="69" t="s">
        <v>47</v>
      </c>
      <c r="C322" s="70"/>
      <c r="D322" s="71" t="s">
        <v>1</v>
      </c>
      <c r="E322" s="71" t="s">
        <v>1</v>
      </c>
      <c r="F322" s="71" t="s">
        <v>1</v>
      </c>
      <c r="G322" s="71" t="s">
        <v>1</v>
      </c>
      <c r="H322" s="71" t="s">
        <v>1</v>
      </c>
      <c r="I322" s="71" t="s">
        <v>1</v>
      </c>
      <c r="J322" s="71" t="s">
        <v>1</v>
      </c>
      <c r="K322" s="71" t="s">
        <v>1</v>
      </c>
      <c r="L322" s="407"/>
    </row>
    <row r="323" spans="1:12" ht="12.95" customHeight="1" x14ac:dyDescent="0.15">
      <c r="A323" s="33"/>
      <c r="B323" s="50" t="s">
        <v>53</v>
      </c>
      <c r="C323" s="51"/>
      <c r="D323" s="52">
        <v>121480</v>
      </c>
      <c r="E323" s="52">
        <v>115010</v>
      </c>
      <c r="F323" s="52">
        <v>108540</v>
      </c>
      <c r="G323" s="52">
        <v>102070</v>
      </c>
      <c r="H323" s="52">
        <v>95610</v>
      </c>
      <c r="I323" s="52">
        <v>89140</v>
      </c>
      <c r="J323" s="52">
        <v>82670</v>
      </c>
      <c r="K323" s="52">
        <v>76210</v>
      </c>
      <c r="L323" s="407"/>
    </row>
    <row r="324" spans="1:12" ht="12.95" customHeight="1" x14ac:dyDescent="0.15">
      <c r="A324" s="33"/>
      <c r="B324" s="46"/>
      <c r="C324" s="47"/>
      <c r="D324" s="54"/>
      <c r="E324" s="55"/>
      <c r="F324" s="55"/>
      <c r="G324" s="55"/>
      <c r="H324" s="55"/>
      <c r="I324" s="55"/>
      <c r="J324" s="55"/>
      <c r="K324" s="56"/>
      <c r="L324" s="407"/>
    </row>
    <row r="325" spans="1:12" ht="12.95" customHeight="1" x14ac:dyDescent="0.15">
      <c r="A325" s="33"/>
      <c r="B325" s="57" t="s">
        <v>54</v>
      </c>
      <c r="C325" s="58"/>
      <c r="D325" s="59"/>
      <c r="E325" s="60"/>
      <c r="F325" s="60"/>
      <c r="G325" s="60"/>
      <c r="H325" s="60"/>
      <c r="I325" s="60"/>
      <c r="J325" s="60"/>
      <c r="K325" s="47"/>
      <c r="L325" s="407"/>
    </row>
    <row r="326" spans="1:12" ht="12.95" customHeight="1" x14ac:dyDescent="0.15">
      <c r="A326" s="33"/>
      <c r="B326" s="46"/>
      <c r="C326" s="47"/>
      <c r="D326" s="61" t="s">
        <v>55</v>
      </c>
      <c r="E326" s="62"/>
      <c r="F326" s="62"/>
      <c r="G326" s="62"/>
      <c r="H326" s="62"/>
      <c r="I326" s="62"/>
      <c r="J326" s="62"/>
      <c r="K326" s="58"/>
      <c r="L326" s="407"/>
    </row>
    <row r="327" spans="1:12" ht="12.95" customHeight="1" x14ac:dyDescent="0.15">
      <c r="A327" s="33"/>
      <c r="B327" s="57" t="s">
        <v>56</v>
      </c>
      <c r="C327" s="58"/>
      <c r="D327" s="59"/>
      <c r="E327" s="60"/>
      <c r="F327" s="60"/>
      <c r="G327" s="60"/>
      <c r="H327" s="60"/>
      <c r="I327" s="60"/>
      <c r="J327" s="60"/>
      <c r="K327" s="47"/>
      <c r="L327" s="407"/>
    </row>
    <row r="328" spans="1:12" ht="12.95" customHeight="1" x14ac:dyDescent="0.15">
      <c r="A328" s="33"/>
      <c r="B328" s="63"/>
      <c r="C328" s="64"/>
      <c r="D328" s="61" t="s">
        <v>57</v>
      </c>
      <c r="E328" s="62"/>
      <c r="F328" s="62"/>
      <c r="G328" s="62"/>
      <c r="H328" s="62"/>
      <c r="I328" s="62"/>
      <c r="J328" s="62"/>
      <c r="K328" s="58"/>
      <c r="L328" s="407"/>
    </row>
    <row r="329" spans="1:12" ht="12.95" customHeight="1" x14ac:dyDescent="0.15">
      <c r="A329" s="33"/>
      <c r="B329" s="57" t="s">
        <v>46</v>
      </c>
      <c r="C329" s="58"/>
      <c r="D329" s="59"/>
      <c r="E329" s="60"/>
      <c r="F329" s="60"/>
      <c r="G329" s="60"/>
      <c r="H329" s="60"/>
      <c r="I329" s="60"/>
      <c r="J329" s="60"/>
      <c r="K329" s="47"/>
      <c r="L329" s="407"/>
    </row>
    <row r="330" spans="1:12" ht="12.95" customHeight="1" x14ac:dyDescent="0.15">
      <c r="A330" s="33"/>
      <c r="B330" s="65"/>
      <c r="C330" s="66"/>
      <c r="D330" s="67"/>
      <c r="E330" s="68"/>
      <c r="F330" s="68"/>
      <c r="G330" s="68"/>
      <c r="H330" s="68"/>
      <c r="I330" s="68"/>
      <c r="J330" s="68"/>
      <c r="K330" s="51"/>
      <c r="L330" s="408"/>
    </row>
    <row r="331" spans="1:12" ht="12.95" customHeight="1" x14ac:dyDescent="0.15">
      <c r="A331" s="33"/>
      <c r="B331" s="69" t="s">
        <v>47</v>
      </c>
      <c r="C331" s="70"/>
      <c r="D331" s="71" t="s">
        <v>1</v>
      </c>
      <c r="E331" s="71" t="s">
        <v>1</v>
      </c>
      <c r="F331" s="71" t="s">
        <v>1</v>
      </c>
      <c r="G331" s="71" t="s">
        <v>1</v>
      </c>
      <c r="H331" s="71" t="s">
        <v>1</v>
      </c>
      <c r="I331" s="71" t="s">
        <v>1</v>
      </c>
      <c r="J331" s="71" t="s">
        <v>1</v>
      </c>
      <c r="K331" s="71" t="s">
        <v>1</v>
      </c>
      <c r="L331" s="72" t="s">
        <v>1</v>
      </c>
    </row>
    <row r="332" spans="1:12" ht="12.95" customHeight="1" x14ac:dyDescent="0.15">
      <c r="A332" s="33"/>
      <c r="B332" s="50" t="s">
        <v>58</v>
      </c>
      <c r="C332" s="51"/>
      <c r="D332" s="52">
        <v>374180</v>
      </c>
      <c r="E332" s="52">
        <v>367710</v>
      </c>
      <c r="F332" s="52">
        <v>361240</v>
      </c>
      <c r="G332" s="52">
        <v>354770</v>
      </c>
      <c r="H332" s="52">
        <v>348310</v>
      </c>
      <c r="I332" s="52">
        <v>341840</v>
      </c>
      <c r="J332" s="52">
        <v>335370</v>
      </c>
      <c r="K332" s="52">
        <v>328910</v>
      </c>
      <c r="L332" s="53">
        <v>651900</v>
      </c>
    </row>
    <row r="333" spans="1:12" ht="12.95" customHeight="1" x14ac:dyDescent="0.15">
      <c r="A333" s="33"/>
      <c r="B333" s="69"/>
      <c r="C333" s="70"/>
      <c r="D333" s="73"/>
      <c r="E333" s="74"/>
      <c r="F333" s="74"/>
      <c r="G333" s="74"/>
      <c r="H333" s="74"/>
      <c r="I333" s="74"/>
      <c r="J333" s="74"/>
      <c r="K333" s="75"/>
      <c r="L333" s="409" t="s">
        <v>59</v>
      </c>
    </row>
    <row r="334" spans="1:12" ht="12.95" customHeight="1" x14ac:dyDescent="0.15">
      <c r="A334" s="33"/>
      <c r="B334" s="57" t="s">
        <v>60</v>
      </c>
      <c r="C334" s="58"/>
      <c r="D334" s="59"/>
      <c r="E334" s="60"/>
      <c r="F334" s="60"/>
      <c r="G334" s="60"/>
      <c r="H334" s="60"/>
      <c r="I334" s="60"/>
      <c r="J334" s="60"/>
      <c r="K334" s="47"/>
      <c r="L334" s="410"/>
    </row>
    <row r="335" spans="1:12" ht="12.95" customHeight="1" x14ac:dyDescent="0.15">
      <c r="A335" s="33"/>
      <c r="B335" s="46"/>
      <c r="C335" s="47"/>
      <c r="D335" s="61" t="s">
        <v>61</v>
      </c>
      <c r="E335" s="62"/>
      <c r="F335" s="62"/>
      <c r="G335" s="62"/>
      <c r="H335" s="62"/>
      <c r="I335" s="62"/>
      <c r="J335" s="62"/>
      <c r="K335" s="58"/>
      <c r="L335" s="410"/>
    </row>
    <row r="336" spans="1:12" ht="12.95" customHeight="1" x14ac:dyDescent="0.15">
      <c r="A336" s="33"/>
      <c r="B336" s="57" t="s">
        <v>62</v>
      </c>
      <c r="C336" s="58"/>
      <c r="D336" s="59"/>
      <c r="E336" s="60"/>
      <c r="F336" s="60"/>
      <c r="G336" s="60"/>
      <c r="H336" s="60"/>
      <c r="I336" s="60"/>
      <c r="J336" s="60"/>
      <c r="K336" s="47"/>
      <c r="L336" s="410"/>
    </row>
    <row r="337" spans="1:12" ht="12.95" customHeight="1" x14ac:dyDescent="0.15">
      <c r="A337" s="33"/>
      <c r="B337" s="63"/>
      <c r="C337" s="64"/>
      <c r="D337" s="61" t="s">
        <v>63</v>
      </c>
      <c r="E337" s="62"/>
      <c r="F337" s="62"/>
      <c r="G337" s="62"/>
      <c r="H337" s="62"/>
      <c r="I337" s="62"/>
      <c r="J337" s="62"/>
      <c r="K337" s="58"/>
      <c r="L337" s="410"/>
    </row>
    <row r="338" spans="1:12" ht="12.95" customHeight="1" x14ac:dyDescent="0.15">
      <c r="A338" s="33"/>
      <c r="B338" s="57" t="s">
        <v>46</v>
      </c>
      <c r="C338" s="58"/>
      <c r="D338" s="59"/>
      <c r="E338" s="60"/>
      <c r="F338" s="60"/>
      <c r="G338" s="60"/>
      <c r="H338" s="60"/>
      <c r="I338" s="60"/>
      <c r="J338" s="60"/>
      <c r="K338" s="47"/>
      <c r="L338" s="410"/>
    </row>
    <row r="339" spans="1:12" ht="12.95" customHeight="1" x14ac:dyDescent="0.15">
      <c r="A339" s="33"/>
      <c r="B339" s="65"/>
      <c r="C339" s="66"/>
      <c r="D339" s="67"/>
      <c r="E339" s="68"/>
      <c r="F339" s="68"/>
      <c r="G339" s="68"/>
      <c r="H339" s="68"/>
      <c r="I339" s="68"/>
      <c r="J339" s="68"/>
      <c r="K339" s="51"/>
      <c r="L339" s="410"/>
    </row>
    <row r="340" spans="1:12" ht="12.95" customHeight="1" x14ac:dyDescent="0.15">
      <c r="A340" s="33"/>
      <c r="B340" s="69" t="s">
        <v>47</v>
      </c>
      <c r="C340" s="70"/>
      <c r="D340" s="71" t="s">
        <v>1</v>
      </c>
      <c r="E340" s="71" t="s">
        <v>1</v>
      </c>
      <c r="F340" s="71" t="s">
        <v>1</v>
      </c>
      <c r="G340" s="71" t="s">
        <v>1</v>
      </c>
      <c r="H340" s="71" t="s">
        <v>1</v>
      </c>
      <c r="I340" s="71" t="s">
        <v>1</v>
      </c>
      <c r="J340" s="71" t="s">
        <v>1</v>
      </c>
      <c r="K340" s="71" t="s">
        <v>1</v>
      </c>
      <c r="L340" s="410"/>
    </row>
    <row r="341" spans="1:12" ht="12.95" customHeight="1" x14ac:dyDescent="0.15">
      <c r="A341" s="33"/>
      <c r="B341" s="50" t="s">
        <v>64</v>
      </c>
      <c r="C341" s="51"/>
      <c r="D341" s="52">
        <v>571570</v>
      </c>
      <c r="E341" s="52">
        <v>565090</v>
      </c>
      <c r="F341" s="52">
        <v>558630</v>
      </c>
      <c r="G341" s="52">
        <v>552160</v>
      </c>
      <c r="H341" s="52">
        <v>545690</v>
      </c>
      <c r="I341" s="52">
        <v>539230</v>
      </c>
      <c r="J341" s="52">
        <v>532760</v>
      </c>
      <c r="K341" s="52">
        <v>526290</v>
      </c>
      <c r="L341" s="410"/>
    </row>
    <row r="342" spans="1:12" ht="12.95" customHeight="1" x14ac:dyDescent="0.15">
      <c r="A342" s="33"/>
      <c r="B342" s="46"/>
      <c r="C342" s="47"/>
      <c r="D342" s="54"/>
      <c r="E342" s="55"/>
      <c r="F342" s="55"/>
      <c r="G342" s="55"/>
      <c r="H342" s="55"/>
      <c r="I342" s="55"/>
      <c r="J342" s="55"/>
      <c r="K342" s="56"/>
      <c r="L342" s="410"/>
    </row>
    <row r="343" spans="1:12" ht="12.95" customHeight="1" x14ac:dyDescent="0.15">
      <c r="A343" s="33"/>
      <c r="B343" s="57" t="s">
        <v>65</v>
      </c>
      <c r="C343" s="58"/>
      <c r="D343" s="59"/>
      <c r="E343" s="60"/>
      <c r="F343" s="60"/>
      <c r="G343" s="60"/>
      <c r="H343" s="60"/>
      <c r="I343" s="60"/>
      <c r="J343" s="60"/>
      <c r="K343" s="47"/>
      <c r="L343" s="410"/>
    </row>
    <row r="344" spans="1:12" ht="12.95" customHeight="1" x14ac:dyDescent="0.15">
      <c r="A344" s="33"/>
      <c r="B344" s="46"/>
      <c r="C344" s="47"/>
      <c r="D344" s="61" t="s">
        <v>66</v>
      </c>
      <c r="E344" s="62"/>
      <c r="F344" s="62"/>
      <c r="G344" s="62"/>
      <c r="H344" s="62"/>
      <c r="I344" s="62"/>
      <c r="J344" s="62"/>
      <c r="K344" s="58"/>
      <c r="L344" s="410"/>
    </row>
    <row r="345" spans="1:12" ht="12.95" customHeight="1" x14ac:dyDescent="0.15">
      <c r="A345" s="33"/>
      <c r="B345" s="57" t="s">
        <v>67</v>
      </c>
      <c r="C345" s="58"/>
      <c r="D345" s="59"/>
      <c r="E345" s="60"/>
      <c r="F345" s="60"/>
      <c r="G345" s="60"/>
      <c r="H345" s="60"/>
      <c r="I345" s="60"/>
      <c r="J345" s="60"/>
      <c r="K345" s="47"/>
      <c r="L345" s="410"/>
    </row>
    <row r="346" spans="1:12" ht="12.95" customHeight="1" x14ac:dyDescent="0.15">
      <c r="A346" s="33"/>
      <c r="B346" s="63"/>
      <c r="C346" s="64"/>
      <c r="D346" s="61" t="s">
        <v>68</v>
      </c>
      <c r="E346" s="62"/>
      <c r="F346" s="62"/>
      <c r="G346" s="62"/>
      <c r="H346" s="62"/>
      <c r="I346" s="62"/>
      <c r="J346" s="62"/>
      <c r="K346" s="58"/>
      <c r="L346" s="410"/>
    </row>
    <row r="347" spans="1:12" ht="12.95" customHeight="1" x14ac:dyDescent="0.15">
      <c r="A347" s="33"/>
      <c r="B347" s="57" t="s">
        <v>46</v>
      </c>
      <c r="C347" s="58"/>
      <c r="D347" s="59"/>
      <c r="E347" s="60"/>
      <c r="F347" s="60"/>
      <c r="G347" s="60"/>
      <c r="H347" s="60"/>
      <c r="I347" s="60"/>
      <c r="J347" s="60"/>
      <c r="K347" s="47"/>
      <c r="L347" s="410"/>
    </row>
    <row r="348" spans="1:12" ht="12.95" customHeight="1" x14ac:dyDescent="0.15">
      <c r="A348" s="33"/>
      <c r="B348" s="65"/>
      <c r="C348" s="66"/>
      <c r="D348" s="67"/>
      <c r="E348" s="68"/>
      <c r="F348" s="68"/>
      <c r="G348" s="68"/>
      <c r="H348" s="68"/>
      <c r="I348" s="68"/>
      <c r="J348" s="68"/>
      <c r="K348" s="51"/>
      <c r="L348" s="410"/>
    </row>
    <row r="349" spans="1:12" ht="12.95" customHeight="1" x14ac:dyDescent="0.15">
      <c r="A349" s="33"/>
      <c r="B349" s="69" t="s">
        <v>47</v>
      </c>
      <c r="C349" s="70"/>
      <c r="D349" s="71" t="s">
        <v>1</v>
      </c>
      <c r="E349" s="71" t="s">
        <v>1</v>
      </c>
      <c r="F349" s="71" t="s">
        <v>1</v>
      </c>
      <c r="G349" s="71" t="s">
        <v>1</v>
      </c>
      <c r="H349" s="71" t="s">
        <v>1</v>
      </c>
      <c r="I349" s="71" t="s">
        <v>1</v>
      </c>
      <c r="J349" s="71" t="s">
        <v>1</v>
      </c>
      <c r="K349" s="71" t="s">
        <v>1</v>
      </c>
      <c r="L349" s="410"/>
    </row>
    <row r="350" spans="1:12" ht="12.95" customHeight="1" x14ac:dyDescent="0.15">
      <c r="A350" s="33"/>
      <c r="B350" s="50" t="s">
        <v>69</v>
      </c>
      <c r="C350" s="51"/>
      <c r="D350" s="52">
        <v>593340</v>
      </c>
      <c r="E350" s="52">
        <v>586870</v>
      </c>
      <c r="F350" s="52">
        <v>580410</v>
      </c>
      <c r="G350" s="52">
        <v>573930</v>
      </c>
      <c r="H350" s="52">
        <v>567470</v>
      </c>
      <c r="I350" s="52">
        <v>561010</v>
      </c>
      <c r="J350" s="52">
        <v>554540</v>
      </c>
      <c r="K350" s="52">
        <v>548070</v>
      </c>
      <c r="L350" s="410"/>
    </row>
    <row r="351" spans="1:12" ht="12.95" customHeight="1" x14ac:dyDescent="0.15">
      <c r="A351" s="33"/>
      <c r="B351" s="46"/>
      <c r="C351" s="47"/>
      <c r="D351" s="54"/>
      <c r="E351" s="55"/>
      <c r="F351" s="55"/>
      <c r="G351" s="55"/>
      <c r="H351" s="55"/>
      <c r="I351" s="55"/>
      <c r="J351" s="55"/>
      <c r="K351" s="56"/>
      <c r="L351" s="410"/>
    </row>
    <row r="352" spans="1:12" ht="12.95" customHeight="1" x14ac:dyDescent="0.15">
      <c r="A352" s="33"/>
      <c r="B352" s="57" t="s">
        <v>70</v>
      </c>
      <c r="C352" s="58"/>
      <c r="D352" s="59"/>
      <c r="E352" s="60"/>
      <c r="F352" s="60"/>
      <c r="G352" s="60"/>
      <c r="H352" s="60"/>
      <c r="I352" s="60"/>
      <c r="J352" s="60"/>
      <c r="K352" s="47"/>
      <c r="L352" s="410"/>
    </row>
    <row r="353" spans="1:12" ht="12.95" customHeight="1" x14ac:dyDescent="0.15">
      <c r="A353" s="33"/>
      <c r="B353" s="46"/>
      <c r="C353" s="47"/>
      <c r="D353" s="61" t="s">
        <v>71</v>
      </c>
      <c r="E353" s="62"/>
      <c r="F353" s="62"/>
      <c r="G353" s="62"/>
      <c r="H353" s="62"/>
      <c r="I353" s="62"/>
      <c r="J353" s="62"/>
      <c r="K353" s="58"/>
      <c r="L353" s="410"/>
    </row>
    <row r="354" spans="1:12" ht="12.95" customHeight="1" x14ac:dyDescent="0.15">
      <c r="A354" s="33"/>
      <c r="B354" s="57" t="s">
        <v>72</v>
      </c>
      <c r="C354" s="58"/>
      <c r="D354" s="59"/>
      <c r="E354" s="60"/>
      <c r="F354" s="60"/>
      <c r="G354" s="60"/>
      <c r="H354" s="60"/>
      <c r="I354" s="60"/>
      <c r="J354" s="60"/>
      <c r="K354" s="47"/>
      <c r="L354" s="410"/>
    </row>
    <row r="355" spans="1:12" ht="12.95" customHeight="1" x14ac:dyDescent="0.15">
      <c r="A355" s="33"/>
      <c r="B355" s="63"/>
      <c r="C355" s="64"/>
      <c r="D355" s="61" t="s">
        <v>73</v>
      </c>
      <c r="E355" s="62"/>
      <c r="F355" s="62"/>
      <c r="G355" s="62"/>
      <c r="H355" s="62"/>
      <c r="I355" s="62"/>
      <c r="J355" s="62"/>
      <c r="K355" s="58"/>
      <c r="L355" s="410"/>
    </row>
    <row r="356" spans="1:12" ht="12.95" customHeight="1" x14ac:dyDescent="0.15">
      <c r="A356" s="33"/>
      <c r="B356" s="57" t="s">
        <v>46</v>
      </c>
      <c r="C356" s="58"/>
      <c r="D356" s="59"/>
      <c r="E356" s="60"/>
      <c r="F356" s="60"/>
      <c r="G356" s="60"/>
      <c r="H356" s="60"/>
      <c r="I356" s="60"/>
      <c r="J356" s="60"/>
      <c r="K356" s="47"/>
      <c r="L356" s="410"/>
    </row>
    <row r="357" spans="1:12" ht="12.95" customHeight="1" x14ac:dyDescent="0.15">
      <c r="A357" s="33"/>
      <c r="B357" s="65"/>
      <c r="C357" s="66"/>
      <c r="D357" s="67"/>
      <c r="E357" s="68"/>
      <c r="F357" s="68"/>
      <c r="G357" s="68"/>
      <c r="H357" s="68"/>
      <c r="I357" s="68"/>
      <c r="J357" s="68"/>
      <c r="K357" s="51"/>
      <c r="L357" s="410"/>
    </row>
    <row r="358" spans="1:12" ht="12.95" customHeight="1" x14ac:dyDescent="0.15">
      <c r="A358" s="33"/>
      <c r="B358" s="69" t="s">
        <v>47</v>
      </c>
      <c r="C358" s="70"/>
      <c r="D358" s="71" t="s">
        <v>1</v>
      </c>
      <c r="E358" s="71" t="s">
        <v>1</v>
      </c>
      <c r="F358" s="71" t="s">
        <v>1</v>
      </c>
      <c r="G358" s="71" t="s">
        <v>1</v>
      </c>
      <c r="H358" s="71" t="s">
        <v>1</v>
      </c>
      <c r="I358" s="71" t="s">
        <v>1</v>
      </c>
      <c r="J358" s="71" t="s">
        <v>1</v>
      </c>
      <c r="K358" s="71" t="s">
        <v>1</v>
      </c>
      <c r="L358" s="410"/>
    </row>
    <row r="359" spans="1:12" ht="12.95" customHeight="1" x14ac:dyDescent="0.15">
      <c r="A359" s="33"/>
      <c r="B359" s="50" t="s">
        <v>74</v>
      </c>
      <c r="C359" s="51"/>
      <c r="D359" s="52">
        <v>615120</v>
      </c>
      <c r="E359" s="52">
        <v>608650</v>
      </c>
      <c r="F359" s="52">
        <v>602190</v>
      </c>
      <c r="G359" s="52">
        <v>595710</v>
      </c>
      <c r="H359" s="52">
        <v>589250</v>
      </c>
      <c r="I359" s="52">
        <v>582790</v>
      </c>
      <c r="J359" s="52">
        <v>576310</v>
      </c>
      <c r="K359" s="52">
        <v>569850</v>
      </c>
      <c r="L359" s="410"/>
    </row>
    <row r="360" spans="1:12" ht="12.95" customHeight="1" x14ac:dyDescent="0.15">
      <c r="A360" s="33"/>
      <c r="B360" s="46"/>
      <c r="C360" s="47"/>
      <c r="D360" s="54"/>
      <c r="E360" s="55"/>
      <c r="F360" s="55"/>
      <c r="G360" s="55"/>
      <c r="H360" s="55"/>
      <c r="I360" s="55"/>
      <c r="J360" s="55"/>
      <c r="K360" s="56"/>
      <c r="L360" s="410"/>
    </row>
    <row r="361" spans="1:12" ht="12.95" customHeight="1" x14ac:dyDescent="0.15">
      <c r="A361" s="33"/>
      <c r="B361" s="57" t="s">
        <v>75</v>
      </c>
      <c r="C361" s="58"/>
      <c r="D361" s="59"/>
      <c r="E361" s="60"/>
      <c r="F361" s="60"/>
      <c r="G361" s="60"/>
      <c r="H361" s="60"/>
      <c r="I361" s="60"/>
      <c r="J361" s="60"/>
      <c r="K361" s="47"/>
      <c r="L361" s="410"/>
    </row>
    <row r="362" spans="1:12" ht="12.95" customHeight="1" x14ac:dyDescent="0.15">
      <c r="A362" s="33"/>
      <c r="B362" s="46"/>
      <c r="C362" s="47"/>
      <c r="D362" s="61" t="s">
        <v>76</v>
      </c>
      <c r="E362" s="62"/>
      <c r="F362" s="62"/>
      <c r="G362" s="62"/>
      <c r="H362" s="62"/>
      <c r="I362" s="62"/>
      <c r="J362" s="62"/>
      <c r="K362" s="58"/>
      <c r="L362" s="410"/>
    </row>
    <row r="363" spans="1:12" ht="12.95" customHeight="1" x14ac:dyDescent="0.15">
      <c r="A363" s="33"/>
      <c r="B363" s="57" t="s">
        <v>77</v>
      </c>
      <c r="C363" s="58"/>
      <c r="D363" s="59"/>
      <c r="E363" s="60"/>
      <c r="F363" s="60"/>
      <c r="G363" s="60"/>
      <c r="H363" s="60"/>
      <c r="I363" s="60"/>
      <c r="J363" s="60"/>
      <c r="K363" s="47"/>
      <c r="L363" s="410"/>
    </row>
    <row r="364" spans="1:12" ht="12.95" customHeight="1" x14ac:dyDescent="0.15">
      <c r="A364" s="33"/>
      <c r="B364" s="63"/>
      <c r="C364" s="64"/>
      <c r="D364" s="61" t="s">
        <v>78</v>
      </c>
      <c r="E364" s="62"/>
      <c r="F364" s="62"/>
      <c r="G364" s="62"/>
      <c r="H364" s="62"/>
      <c r="I364" s="62"/>
      <c r="J364" s="62"/>
      <c r="K364" s="58"/>
      <c r="L364" s="410"/>
    </row>
    <row r="365" spans="1:12" ht="12.95" customHeight="1" x14ac:dyDescent="0.15">
      <c r="A365" s="33"/>
      <c r="B365" s="57" t="s">
        <v>46</v>
      </c>
      <c r="C365" s="58"/>
      <c r="D365" s="59"/>
      <c r="E365" s="60"/>
      <c r="F365" s="60"/>
      <c r="G365" s="60"/>
      <c r="H365" s="60"/>
      <c r="I365" s="60"/>
      <c r="J365" s="60"/>
      <c r="K365" s="47"/>
      <c r="L365" s="410"/>
    </row>
    <row r="366" spans="1:12" ht="12.95" customHeight="1" thickBot="1" x14ac:dyDescent="0.2">
      <c r="A366" s="33"/>
      <c r="B366" s="76"/>
      <c r="C366" s="77"/>
      <c r="D366" s="78"/>
      <c r="E366" s="79"/>
      <c r="F366" s="79"/>
      <c r="G366" s="79"/>
      <c r="H366" s="79"/>
      <c r="I366" s="79"/>
      <c r="J366" s="79"/>
      <c r="K366" s="80"/>
      <c r="L366" s="411"/>
    </row>
    <row r="367" spans="1:12" x14ac:dyDescent="0.15">
      <c r="B367" s="46"/>
      <c r="C367" s="47"/>
      <c r="D367" s="48"/>
      <c r="E367" s="48"/>
      <c r="F367" s="48"/>
      <c r="G367" s="48"/>
      <c r="H367" s="48"/>
      <c r="I367" s="48"/>
      <c r="J367" s="48"/>
      <c r="K367" s="48"/>
      <c r="L367" s="410" t="s">
        <v>59</v>
      </c>
    </row>
    <row r="368" spans="1:12" x14ac:dyDescent="0.15">
      <c r="B368" s="50" t="s">
        <v>79</v>
      </c>
      <c r="C368" s="51"/>
      <c r="D368" s="52">
        <v>1125620</v>
      </c>
      <c r="E368" s="52">
        <v>1119150</v>
      </c>
      <c r="F368" s="52">
        <v>1112690</v>
      </c>
      <c r="G368" s="52">
        <v>1106210</v>
      </c>
      <c r="H368" s="52">
        <v>1099750</v>
      </c>
      <c r="I368" s="52">
        <v>1093290</v>
      </c>
      <c r="J368" s="52">
        <v>1086810</v>
      </c>
      <c r="K368" s="52">
        <v>1080350</v>
      </c>
      <c r="L368" s="412"/>
    </row>
    <row r="369" spans="2:12" x14ac:dyDescent="0.15">
      <c r="B369" s="81"/>
      <c r="C369" s="47"/>
      <c r="D369" s="54"/>
      <c r="E369" s="55"/>
      <c r="F369" s="55"/>
      <c r="G369" s="55"/>
      <c r="H369" s="55"/>
      <c r="I369" s="55"/>
      <c r="J369" s="55"/>
      <c r="K369" s="56"/>
      <c r="L369" s="412"/>
    </row>
    <row r="370" spans="2:12" x14ac:dyDescent="0.15">
      <c r="B370" s="81"/>
      <c r="C370" s="47"/>
      <c r="D370" s="54"/>
      <c r="E370" s="55"/>
      <c r="F370" s="55"/>
      <c r="G370" s="55"/>
      <c r="H370" s="55"/>
      <c r="I370" s="55"/>
      <c r="J370" s="55"/>
      <c r="K370" s="56"/>
      <c r="L370" s="412"/>
    </row>
    <row r="371" spans="2:12" x14ac:dyDescent="0.15">
      <c r="B371" s="46"/>
      <c r="C371" s="47"/>
      <c r="D371" s="54"/>
      <c r="E371" s="55"/>
      <c r="F371" s="55"/>
      <c r="G371" s="55"/>
      <c r="H371" s="55"/>
      <c r="I371" s="55"/>
      <c r="J371" s="55"/>
      <c r="K371" s="56"/>
      <c r="L371" s="412"/>
    </row>
    <row r="372" spans="2:12" x14ac:dyDescent="0.15">
      <c r="B372" s="57" t="s">
        <v>80</v>
      </c>
      <c r="C372" s="58"/>
      <c r="D372" s="61" t="s">
        <v>81</v>
      </c>
      <c r="E372" s="60"/>
      <c r="F372" s="60"/>
      <c r="G372" s="60"/>
      <c r="H372" s="60"/>
      <c r="I372" s="60"/>
      <c r="J372" s="60"/>
      <c r="K372" s="47"/>
      <c r="L372" s="412"/>
    </row>
    <row r="373" spans="2:12" x14ac:dyDescent="0.15">
      <c r="B373" s="46"/>
      <c r="C373" s="47"/>
      <c r="D373" s="59"/>
      <c r="E373" s="62"/>
      <c r="F373" s="62"/>
      <c r="G373" s="62"/>
      <c r="H373" s="62"/>
      <c r="I373" s="62"/>
      <c r="J373" s="62"/>
      <c r="K373" s="58"/>
      <c r="L373" s="412"/>
    </row>
    <row r="374" spans="2:12" x14ac:dyDescent="0.15">
      <c r="B374" s="57" t="s">
        <v>82</v>
      </c>
      <c r="C374" s="58"/>
      <c r="D374" s="61" t="s">
        <v>83</v>
      </c>
      <c r="E374" s="60"/>
      <c r="F374" s="60"/>
      <c r="G374" s="60"/>
      <c r="H374" s="60"/>
      <c r="I374" s="60"/>
      <c r="J374" s="60"/>
      <c r="K374" s="47"/>
      <c r="L374" s="412"/>
    </row>
    <row r="375" spans="2:12" x14ac:dyDescent="0.15">
      <c r="B375" s="57"/>
      <c r="C375" s="58"/>
      <c r="D375" s="61"/>
      <c r="E375" s="60"/>
      <c r="F375" s="60"/>
      <c r="G375" s="60"/>
      <c r="H375" s="60"/>
      <c r="I375" s="60"/>
      <c r="J375" s="60"/>
      <c r="K375" s="47"/>
      <c r="L375" s="412"/>
    </row>
    <row r="376" spans="2:12" x14ac:dyDescent="0.15">
      <c r="B376" s="57"/>
      <c r="C376" s="58"/>
      <c r="D376" s="61"/>
      <c r="E376" s="60"/>
      <c r="F376" s="60"/>
      <c r="G376" s="60"/>
      <c r="H376" s="60"/>
      <c r="I376" s="60"/>
      <c r="J376" s="60"/>
      <c r="K376" s="47"/>
      <c r="L376" s="412"/>
    </row>
    <row r="377" spans="2:12" x14ac:dyDescent="0.15">
      <c r="B377" s="65"/>
      <c r="C377" s="66"/>
      <c r="D377" s="67"/>
      <c r="E377" s="68"/>
      <c r="F377" s="68"/>
      <c r="G377" s="68"/>
      <c r="H377" s="68"/>
      <c r="I377" s="68"/>
      <c r="J377" s="68"/>
      <c r="K377" s="51"/>
      <c r="L377" s="413"/>
    </row>
    <row r="378" spans="2:12" ht="13.5" customHeight="1" x14ac:dyDescent="0.15">
      <c r="B378" s="82"/>
      <c r="C378" s="83"/>
      <c r="D378" s="84"/>
      <c r="E378" s="84"/>
      <c r="F378" s="84"/>
      <c r="G378" s="84"/>
      <c r="H378" s="84"/>
      <c r="I378" s="84"/>
      <c r="J378" s="84"/>
      <c r="K378" s="85"/>
      <c r="L378" s="401" t="s">
        <v>84</v>
      </c>
    </row>
    <row r="379" spans="2:12" ht="13.5" customHeight="1" x14ac:dyDescent="0.15">
      <c r="B379" s="63"/>
      <c r="C379" s="86"/>
      <c r="D379" s="87"/>
      <c r="E379" s="87"/>
      <c r="F379" s="87"/>
      <c r="G379" s="87"/>
      <c r="H379" s="87"/>
      <c r="I379" s="87"/>
      <c r="J379" s="87"/>
      <c r="K379" s="88"/>
      <c r="L379" s="402"/>
    </row>
    <row r="380" spans="2:12" x14ac:dyDescent="0.15">
      <c r="B380" s="63"/>
      <c r="C380" s="86"/>
      <c r="D380" s="87"/>
      <c r="E380" s="87"/>
      <c r="F380" s="87"/>
      <c r="G380" s="87"/>
      <c r="H380" s="87"/>
      <c r="I380" s="87"/>
      <c r="J380" s="87"/>
      <c r="K380" s="88"/>
      <c r="L380" s="402"/>
    </row>
    <row r="381" spans="2:12" x14ac:dyDescent="0.15">
      <c r="B381" s="57" t="s">
        <v>85</v>
      </c>
      <c r="C381" s="86"/>
      <c r="D381" s="87"/>
      <c r="E381" s="87"/>
      <c r="F381" s="87"/>
      <c r="G381" s="87"/>
      <c r="H381" s="87"/>
      <c r="I381" s="87"/>
      <c r="J381" s="87"/>
      <c r="K381" s="88"/>
      <c r="L381" s="402"/>
    </row>
    <row r="382" spans="2:12" x14ac:dyDescent="0.15">
      <c r="B382" s="63"/>
      <c r="C382" s="86"/>
      <c r="D382" s="87"/>
      <c r="E382" s="87"/>
      <c r="F382" s="87"/>
      <c r="G382" s="87"/>
      <c r="H382" s="87"/>
      <c r="I382" s="87"/>
      <c r="J382" s="87"/>
      <c r="K382" s="88"/>
      <c r="L382" s="402"/>
    </row>
    <row r="383" spans="2:12" x14ac:dyDescent="0.15">
      <c r="B383" s="63"/>
      <c r="C383" s="86"/>
      <c r="D383" s="87"/>
      <c r="E383" s="87"/>
      <c r="F383" s="87"/>
      <c r="G383" s="87"/>
      <c r="H383" s="87"/>
      <c r="I383" s="87"/>
      <c r="J383" s="87"/>
      <c r="K383" s="88"/>
      <c r="L383" s="402"/>
    </row>
    <row r="384" spans="2:12" x14ac:dyDescent="0.15">
      <c r="B384" s="63"/>
      <c r="C384" s="86"/>
      <c r="D384" s="87"/>
      <c r="E384" s="87"/>
      <c r="F384" s="87"/>
      <c r="G384" s="87"/>
      <c r="H384" s="87"/>
      <c r="I384" s="87"/>
      <c r="J384" s="87"/>
      <c r="K384" s="88"/>
      <c r="L384" s="402"/>
    </row>
    <row r="385" spans="2:12" x14ac:dyDescent="0.15">
      <c r="B385" s="57" t="s">
        <v>86</v>
      </c>
      <c r="C385" s="86"/>
      <c r="D385" s="87"/>
      <c r="E385" s="87"/>
      <c r="F385" s="87"/>
      <c r="G385" s="87"/>
      <c r="H385" s="87"/>
      <c r="I385" s="87"/>
      <c r="J385" s="87"/>
      <c r="K385" s="88"/>
      <c r="L385" s="402"/>
    </row>
    <row r="386" spans="2:12" x14ac:dyDescent="0.15">
      <c r="B386" s="89"/>
      <c r="C386" s="86"/>
      <c r="D386" s="87"/>
      <c r="E386" s="87"/>
      <c r="F386" s="87"/>
      <c r="G386" s="87"/>
      <c r="H386" s="87"/>
      <c r="I386" s="87"/>
      <c r="J386" s="87"/>
      <c r="K386" s="88"/>
      <c r="L386" s="402"/>
    </row>
    <row r="387" spans="2:12" x14ac:dyDescent="0.15">
      <c r="B387" s="89"/>
      <c r="C387" s="62"/>
      <c r="D387" s="62"/>
      <c r="E387" s="62"/>
      <c r="F387" s="62"/>
      <c r="G387" s="62"/>
      <c r="H387" s="62"/>
      <c r="I387" s="62"/>
      <c r="J387" s="62"/>
      <c r="K387" s="58"/>
      <c r="L387" s="402"/>
    </row>
    <row r="388" spans="2:12" x14ac:dyDescent="0.15">
      <c r="B388" s="63"/>
      <c r="C388" s="86"/>
      <c r="D388" s="87"/>
      <c r="E388" s="87"/>
      <c r="F388" s="87"/>
      <c r="G388" s="87"/>
      <c r="H388" s="87"/>
      <c r="I388" s="87"/>
      <c r="J388" s="87"/>
      <c r="K388" s="88"/>
      <c r="L388" s="402"/>
    </row>
    <row r="389" spans="2:12" x14ac:dyDescent="0.15">
      <c r="B389" s="63"/>
      <c r="C389" s="86"/>
      <c r="D389" s="87"/>
      <c r="E389" s="87"/>
      <c r="F389" s="87"/>
      <c r="G389" s="87"/>
      <c r="H389" s="87"/>
      <c r="I389" s="87"/>
      <c r="J389" s="87"/>
      <c r="K389" s="88"/>
      <c r="L389" s="402"/>
    </row>
    <row r="390" spans="2:12" ht="14.25" thickBot="1" x14ac:dyDescent="0.2">
      <c r="B390" s="90"/>
      <c r="C390" s="91"/>
      <c r="D390" s="92"/>
      <c r="E390" s="92"/>
      <c r="F390" s="92"/>
      <c r="G390" s="92"/>
      <c r="H390" s="92"/>
      <c r="I390" s="92"/>
      <c r="J390" s="92"/>
      <c r="K390" s="93"/>
      <c r="L390" s="403"/>
    </row>
    <row r="391" spans="2:12" x14ac:dyDescent="0.15">
      <c r="B391" s="94" t="s">
        <v>87</v>
      </c>
      <c r="C391" s="94"/>
      <c r="D391" s="94"/>
      <c r="E391" s="94"/>
      <c r="F391" s="94"/>
      <c r="G391" s="94"/>
      <c r="H391" s="94"/>
      <c r="I391" s="94"/>
      <c r="J391" s="94"/>
      <c r="K391" s="94"/>
      <c r="L391" s="94"/>
    </row>
    <row r="392" spans="2:12" x14ac:dyDescent="0.15">
      <c r="B392" s="95" t="s">
        <v>88</v>
      </c>
      <c r="C392" s="95"/>
      <c r="D392" s="95"/>
      <c r="E392" s="95"/>
      <c r="F392" s="95"/>
      <c r="G392" s="95"/>
      <c r="H392" s="95"/>
      <c r="I392" s="95"/>
      <c r="J392" s="95"/>
      <c r="K392" s="95"/>
      <c r="L392" s="95"/>
    </row>
    <row r="393" spans="2:12" x14ac:dyDescent="0.15">
      <c r="B393" s="95" t="s">
        <v>89</v>
      </c>
      <c r="C393" s="95"/>
      <c r="D393" s="95"/>
      <c r="E393" s="95"/>
      <c r="F393" s="95"/>
      <c r="G393" s="95"/>
      <c r="H393" s="95"/>
      <c r="I393" s="95"/>
      <c r="J393" s="95"/>
      <c r="K393" s="95"/>
      <c r="L393" s="95"/>
    </row>
    <row r="394" spans="2:12" x14ac:dyDescent="0.15">
      <c r="B394" s="95" t="s">
        <v>90</v>
      </c>
      <c r="C394" s="95"/>
      <c r="D394" s="95"/>
      <c r="E394" s="95"/>
      <c r="F394" s="95"/>
      <c r="G394" s="95"/>
      <c r="H394" s="95"/>
      <c r="I394" s="95"/>
      <c r="J394" s="95"/>
      <c r="K394" s="95"/>
      <c r="L394" s="95"/>
    </row>
    <row r="395" spans="2:12" ht="13.5" customHeight="1" x14ac:dyDescent="0.15">
      <c r="B395" s="399" t="s">
        <v>91</v>
      </c>
      <c r="C395" s="399"/>
      <c r="D395" s="399"/>
      <c r="E395" s="399"/>
      <c r="F395" s="399"/>
      <c r="G395" s="399"/>
      <c r="H395" s="399"/>
      <c r="I395" s="399"/>
      <c r="J395" s="399"/>
      <c r="K395" s="399"/>
      <c r="L395" s="399"/>
    </row>
    <row r="396" spans="2:12" ht="13.5" customHeight="1" x14ac:dyDescent="0.15">
      <c r="B396" s="399" t="s">
        <v>92</v>
      </c>
      <c r="C396" s="399"/>
      <c r="D396" s="399"/>
      <c r="E396" s="399"/>
      <c r="F396" s="399"/>
      <c r="G396" s="399"/>
      <c r="H396" s="399"/>
      <c r="I396" s="399"/>
      <c r="J396" s="399"/>
      <c r="K396" s="399"/>
      <c r="L396" s="399"/>
    </row>
    <row r="397" spans="2:12" ht="13.5" customHeight="1" x14ac:dyDescent="0.15">
      <c r="B397" s="399" t="s">
        <v>93</v>
      </c>
      <c r="C397" s="399"/>
      <c r="D397" s="399"/>
      <c r="E397" s="399"/>
      <c r="F397" s="399"/>
      <c r="G397" s="399"/>
      <c r="H397" s="399"/>
      <c r="I397" s="399"/>
      <c r="J397" s="399"/>
      <c r="K397" s="399"/>
      <c r="L397" s="399"/>
    </row>
    <row r="398" spans="2:12" ht="13.5" customHeight="1" x14ac:dyDescent="0.15">
      <c r="B398" s="399" t="s">
        <v>94</v>
      </c>
      <c r="C398" s="399"/>
      <c r="D398" s="399"/>
      <c r="E398" s="399"/>
      <c r="F398" s="399"/>
      <c r="G398" s="399"/>
      <c r="H398" s="399"/>
      <c r="I398" s="399"/>
      <c r="J398" s="399"/>
      <c r="K398" s="399"/>
      <c r="L398" s="399"/>
    </row>
    <row r="399" spans="2:12" ht="13.5" customHeight="1" x14ac:dyDescent="0.15">
      <c r="B399" s="399" t="s">
        <v>95</v>
      </c>
      <c r="C399" s="400"/>
      <c r="D399" s="400"/>
      <c r="E399" s="400"/>
      <c r="F399" s="400"/>
      <c r="G399" s="400"/>
      <c r="H399" s="400"/>
      <c r="I399" s="400"/>
      <c r="J399" s="400"/>
      <c r="K399" s="400"/>
      <c r="L399" s="400"/>
    </row>
    <row r="400" spans="2:12" ht="13.5" customHeight="1" x14ac:dyDescent="0.15">
      <c r="B400" s="399" t="s">
        <v>96</v>
      </c>
      <c r="C400" s="399"/>
      <c r="D400" s="399"/>
      <c r="E400" s="399"/>
      <c r="F400" s="399"/>
      <c r="G400" s="399"/>
      <c r="H400" s="399"/>
      <c r="I400" s="399"/>
      <c r="J400" s="399"/>
      <c r="K400" s="399"/>
      <c r="L400" s="399"/>
    </row>
    <row r="401" spans="2:12" ht="13.5" customHeight="1" x14ac:dyDescent="0.15">
      <c r="B401" s="399" t="s">
        <v>97</v>
      </c>
      <c r="C401" s="399"/>
      <c r="D401" s="399"/>
      <c r="E401" s="399"/>
      <c r="F401" s="399"/>
      <c r="G401" s="399"/>
      <c r="H401" s="399"/>
      <c r="I401" s="399"/>
      <c r="J401" s="399"/>
      <c r="K401" s="399"/>
      <c r="L401" s="399"/>
    </row>
    <row r="402" spans="2:12" ht="13.5" customHeight="1" x14ac:dyDescent="0.15">
      <c r="B402" s="399" t="s">
        <v>98</v>
      </c>
      <c r="C402" s="400"/>
      <c r="D402" s="400"/>
      <c r="E402" s="400"/>
      <c r="F402" s="400"/>
      <c r="G402" s="400"/>
      <c r="H402" s="400"/>
      <c r="I402" s="400"/>
      <c r="J402" s="400"/>
      <c r="K402" s="400"/>
      <c r="L402" s="400"/>
    </row>
    <row r="403" spans="2:12" ht="13.5" customHeight="1" x14ac:dyDescent="0.15">
      <c r="B403" s="399" t="s">
        <v>99</v>
      </c>
      <c r="C403" s="399"/>
      <c r="D403" s="399"/>
      <c r="E403" s="399"/>
      <c r="F403" s="399"/>
      <c r="G403" s="399"/>
      <c r="H403" s="399"/>
      <c r="I403" s="399"/>
      <c r="J403" s="399"/>
      <c r="K403" s="399"/>
      <c r="L403" s="399"/>
    </row>
    <row r="404" spans="2:12" ht="13.5" customHeight="1" x14ac:dyDescent="0.15">
      <c r="B404" s="399" t="s">
        <v>100</v>
      </c>
      <c r="C404" s="399"/>
      <c r="D404" s="399"/>
      <c r="E404" s="399"/>
      <c r="F404" s="399"/>
      <c r="G404" s="399"/>
      <c r="H404" s="399"/>
      <c r="I404" s="399"/>
      <c r="J404" s="399"/>
      <c r="K404" s="399"/>
      <c r="L404" s="399"/>
    </row>
    <row r="405" spans="2:12" ht="13.5" customHeight="1" x14ac:dyDescent="0.15">
      <c r="B405" s="399" t="s">
        <v>101</v>
      </c>
      <c r="C405" s="399"/>
      <c r="D405" s="399"/>
      <c r="E405" s="399"/>
      <c r="F405" s="399"/>
      <c r="G405" s="399"/>
      <c r="H405" s="399"/>
      <c r="I405" s="399"/>
      <c r="J405" s="399"/>
      <c r="K405" s="399"/>
      <c r="L405" s="399"/>
    </row>
    <row r="406" spans="2:12" ht="13.5" customHeight="1" x14ac:dyDescent="0.15">
      <c r="B406" s="399" t="s">
        <v>102</v>
      </c>
      <c r="C406" s="399"/>
      <c r="D406" s="399"/>
      <c r="E406" s="399"/>
      <c r="F406" s="399"/>
      <c r="G406" s="399"/>
      <c r="H406" s="399"/>
      <c r="I406" s="399"/>
      <c r="J406" s="399"/>
      <c r="K406" s="399"/>
      <c r="L406" s="399"/>
    </row>
    <row r="407" spans="2:12" ht="13.5" customHeight="1" x14ac:dyDescent="0.15">
      <c r="B407" s="399" t="s">
        <v>103</v>
      </c>
      <c r="C407" s="399"/>
      <c r="D407" s="399"/>
      <c r="E407" s="399"/>
      <c r="F407" s="399"/>
      <c r="G407" s="399"/>
      <c r="H407" s="399"/>
      <c r="I407" s="399"/>
      <c r="J407" s="399"/>
      <c r="K407" s="399"/>
      <c r="L407" s="399"/>
    </row>
    <row r="408" spans="2:12" ht="13.5" customHeight="1" x14ac:dyDescent="0.15">
      <c r="B408" s="399" t="s">
        <v>104</v>
      </c>
      <c r="C408" s="399"/>
      <c r="D408" s="399"/>
      <c r="E408" s="399"/>
      <c r="F408" s="399"/>
      <c r="G408" s="399"/>
      <c r="H408" s="399"/>
      <c r="I408" s="399"/>
      <c r="J408" s="399"/>
      <c r="K408" s="399"/>
      <c r="L408" s="399"/>
    </row>
    <row r="409" spans="2:12" ht="13.5" customHeight="1" x14ac:dyDescent="0.15">
      <c r="B409" s="399" t="s">
        <v>105</v>
      </c>
      <c r="C409" s="399"/>
      <c r="D409" s="399"/>
      <c r="E409" s="399"/>
      <c r="F409" s="399"/>
      <c r="G409" s="399"/>
      <c r="H409" s="399"/>
      <c r="I409" s="399"/>
      <c r="J409" s="399"/>
      <c r="K409" s="399"/>
      <c r="L409" s="399"/>
    </row>
    <row r="410" spans="2:12" ht="13.5" customHeight="1" x14ac:dyDescent="0.15">
      <c r="B410" s="399" t="s">
        <v>106</v>
      </c>
      <c r="C410" s="399"/>
      <c r="D410" s="399"/>
      <c r="E410" s="399"/>
      <c r="F410" s="399"/>
      <c r="G410" s="399"/>
      <c r="H410" s="399"/>
      <c r="I410" s="399"/>
      <c r="J410" s="399"/>
      <c r="K410" s="399"/>
      <c r="L410" s="399"/>
    </row>
    <row r="411" spans="2:12" ht="13.5" customHeight="1" x14ac:dyDescent="0.15">
      <c r="B411" s="399" t="s">
        <v>107</v>
      </c>
      <c r="C411" s="399"/>
      <c r="D411" s="399"/>
      <c r="E411" s="399"/>
      <c r="F411" s="399"/>
      <c r="G411" s="399"/>
      <c r="H411" s="399"/>
      <c r="I411" s="399"/>
      <c r="J411" s="399"/>
      <c r="K411" s="399"/>
      <c r="L411" s="399"/>
    </row>
    <row r="412" spans="2:12" x14ac:dyDescent="0.15">
      <c r="B412" s="399" t="s">
        <v>108</v>
      </c>
      <c r="C412" s="399"/>
      <c r="D412" s="399"/>
      <c r="E412" s="399"/>
      <c r="F412" s="399"/>
      <c r="G412" s="399"/>
      <c r="H412" s="399"/>
      <c r="I412" s="399"/>
      <c r="J412" s="399"/>
      <c r="K412" s="399"/>
      <c r="L412" s="399"/>
    </row>
    <row r="413" spans="2:12" x14ac:dyDescent="0.15">
      <c r="B413" s="399" t="s">
        <v>109</v>
      </c>
      <c r="C413" s="399"/>
      <c r="D413" s="399"/>
      <c r="E413" s="399"/>
      <c r="F413" s="399"/>
      <c r="G413" s="399"/>
      <c r="H413" s="399"/>
      <c r="I413" s="399"/>
      <c r="J413" s="399"/>
      <c r="K413" s="399"/>
      <c r="L413" s="399"/>
    </row>
    <row r="414" spans="2:12" x14ac:dyDescent="0.15">
      <c r="B414" s="399" t="s">
        <v>110</v>
      </c>
      <c r="C414" s="399"/>
      <c r="D414" s="399"/>
      <c r="E414" s="399"/>
      <c r="F414" s="399"/>
      <c r="G414" s="399"/>
      <c r="H414" s="399"/>
      <c r="I414" s="399"/>
      <c r="J414" s="399"/>
      <c r="K414" s="399"/>
      <c r="L414" s="399"/>
    </row>
    <row r="415" spans="2:12" x14ac:dyDescent="0.15">
      <c r="B415" s="399" t="s">
        <v>111</v>
      </c>
      <c r="C415" s="399"/>
      <c r="D415" s="399"/>
      <c r="E415" s="399"/>
      <c r="F415" s="399"/>
      <c r="G415" s="399"/>
      <c r="H415" s="399"/>
      <c r="I415" s="399"/>
      <c r="J415" s="399"/>
      <c r="K415" s="399"/>
      <c r="L415" s="399"/>
    </row>
  </sheetData>
  <mergeCells count="27">
    <mergeCell ref="L378:L390"/>
    <mergeCell ref="B1:L1"/>
    <mergeCell ref="B2:L2"/>
    <mergeCell ref="L306:L330"/>
    <mergeCell ref="L333:L366"/>
    <mergeCell ref="L367:L377"/>
    <mergeCell ref="B406:L406"/>
    <mergeCell ref="B395:L395"/>
    <mergeCell ref="B396:L396"/>
    <mergeCell ref="B397:L397"/>
    <mergeCell ref="B398:L398"/>
    <mergeCell ref="B399:L399"/>
    <mergeCell ref="B400:L400"/>
    <mergeCell ref="B401:L401"/>
    <mergeCell ref="B402:L402"/>
    <mergeCell ref="B403:L403"/>
    <mergeCell ref="B404:L404"/>
    <mergeCell ref="B405:L405"/>
    <mergeCell ref="B413:L413"/>
    <mergeCell ref="B414:L414"/>
    <mergeCell ref="B415:L415"/>
    <mergeCell ref="B407:L407"/>
    <mergeCell ref="B408:L408"/>
    <mergeCell ref="B409:L409"/>
    <mergeCell ref="B410:L410"/>
    <mergeCell ref="B411:L411"/>
    <mergeCell ref="B412:L412"/>
  </mergeCells>
  <phoneticPr fontId="3"/>
  <printOptions horizontalCentered="1"/>
  <pageMargins left="0.59055118110236227" right="0.59055118110236227" top="0.78740157480314965" bottom="0.59055118110236227" header="0.51181102362204722" footer="0.31496062992125984"/>
  <pageSetup paperSize="9" scale="82" pageOrder="overThenDown" orientation="portrait" r:id="rId1"/>
  <headerFooter alignWithMargins="0">
    <oddFooter>&amp;C&amp;P</oddFooter>
  </headerFooter>
  <rowBreaks count="6" manualBreakCount="6">
    <brk id="63" min="1" max="11" man="1"/>
    <brk id="123" min="1" max="11" man="1"/>
    <brk id="183" min="1" max="11" man="1"/>
    <brk id="243" min="1" max="11" man="1"/>
    <brk id="303" min="1" max="11" man="1"/>
    <brk id="3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報告書 (SA・TA)最終版</vt:lpstr>
      <vt:lpstr>報告書 (SA・TA)</vt:lpstr>
      <vt:lpstr>報告書</vt:lpstr>
      <vt:lpstr>報告書 (記入例)</vt:lpstr>
      <vt:lpstr>メンテナンス（削除しないでください。）</vt:lpstr>
      <vt:lpstr>月額表（削除しないでください。）</vt:lpstr>
      <vt:lpstr>'月額表（削除しないでください。）'!Print_Area</vt:lpstr>
      <vt:lpstr>報告書!Print_Area</vt:lpstr>
      <vt:lpstr>'報告書 (SA・TA)'!Print_Area</vt:lpstr>
      <vt:lpstr>'報告書 (SA・TA)最終版'!Print_Area</vt:lpstr>
      <vt:lpstr>'報告書 (記入例)'!Print_Area</vt:lpstr>
      <vt:lpstr>'月額表（削除しないでください。）'!Print_Titles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obihiro171</cp:lastModifiedBy>
  <cp:lastPrinted>2022-12-19T09:45:48Z</cp:lastPrinted>
  <dcterms:created xsi:type="dcterms:W3CDTF">2021-11-06T04:00:50Z</dcterms:created>
  <dcterms:modified xsi:type="dcterms:W3CDTF">2023-02-17T07:40:35Z</dcterms:modified>
</cp:coreProperties>
</file>